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" sheetId="1" state="visible" r:id="rId2"/>
  </sheets>
  <definedNames>
    <definedName function="false" hidden="false" name="_xlfn_IFERROR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<sst xmlns="http://schemas.openxmlformats.org/spreadsheetml/2006/main" count="3243" uniqueCount="687">
  <si>
    <t xml:space="preserve">WYDAWNICTWO CZTERY GŁOWY S.C. - FORMULARZ DO SKŁADANIA ZAMÓWIEŃ</t>
  </si>
  <si>
    <t xml:space="preserve">1. Uzupełnij rabat w wyznaczonym polu (np. 25%)</t>
  </si>
  <si>
    <t xml:space="preserve">Rabat:</t>
  </si>
  <si>
    <t xml:space="preserve">ctrl+shift+prawy kursor</t>
  </si>
  <si>
    <t xml:space="preserve">2. Wybierz produkty i uzupełnij zamawiane ilości </t>
  </si>
  <si>
    <t xml:space="preserve">3. Łączna wartość Twojego zamówienia wynosi:</t>
  </si>
  <si>
    <t xml:space="preserve">Razem:</t>
  </si>
  <si>
    <t xml:space="preserve">4. Zapisz plik i prześlij go na adres biuro@fiszki.pl</t>
  </si>
  <si>
    <t xml:space="preserve">W razie jakichkolwiek pytań lub wątpliwości skontaktuj się z nami telefonicznie (58 341 60 48) lub mejlowo (biuro@fiszki.pl).</t>
  </si>
  <si>
    <t xml:space="preserve">Język / Kategoria</t>
  </si>
  <si>
    <t xml:space="preserve">Kod</t>
  </si>
  <si>
    <t xml:space="preserve">Tytuł</t>
  </si>
  <si>
    <t xml:space="preserve">ISBN / EAN</t>
  </si>
  <si>
    <t xml:space="preserve">Cena det. brutto</t>
  </si>
  <si>
    <t xml:space="preserve">Cena det. brutto
po rabacie</t>
  </si>
  <si>
    <t xml:space="preserve">Ilość</t>
  </si>
  <si>
    <t xml:space="preserve">Wartość brutto</t>
  </si>
  <si>
    <t xml:space="preserve">kwotanetto</t>
  </si>
  <si>
    <t xml:space="preserve">kwotavat</t>
  </si>
  <si>
    <t xml:space="preserve">kwotabrutto</t>
  </si>
  <si>
    <t xml:space="preserve">idtowaru</t>
  </si>
  <si>
    <t xml:space="preserve">kodtowaru</t>
  </si>
  <si>
    <t xml:space="preserve">nazwatowaru</t>
  </si>
  <si>
    <t xml:space="preserve">cena</t>
  </si>
  <si>
    <t xml:space="preserve">ilosc</t>
  </si>
  <si>
    <t xml:space="preserve">nazwastawkivat</t>
  </si>
  <si>
    <t xml:space="preserve">dla dzieci</t>
  </si>
  <si>
    <t xml:space="preserve">40MdG2</t>
  </si>
  <si>
    <t xml:space="preserve">GRAJKI 2–3 lata</t>
  </si>
  <si>
    <t xml:space="preserve">978-83-7843-231-9</t>
  </si>
  <si>
    <t xml:space="preserve">GRAJKI 2-3 lata   ISBN: 978-83-7843-231-9</t>
  </si>
  <si>
    <t xml:space="preserve">40MdG3</t>
  </si>
  <si>
    <t xml:space="preserve">GRAJKI 3–4 lata</t>
  </si>
  <si>
    <t xml:space="preserve">978-83-7843-232-6</t>
  </si>
  <si>
    <t xml:space="preserve">GRAJKI 3-4 lata   ISBN: 978-83-7843-232-6</t>
  </si>
  <si>
    <t xml:space="preserve">40MdG4</t>
  </si>
  <si>
    <t xml:space="preserve">GRAJKI 4–5 lat</t>
  </si>
  <si>
    <t xml:space="preserve">978-83-7843-233-3</t>
  </si>
  <si>
    <t xml:space="preserve">GRAJKI 4-5 lat   ISBN: 978-83-7843-233-3</t>
  </si>
  <si>
    <t xml:space="preserve">40MdG5</t>
  </si>
  <si>
    <t xml:space="preserve">GRAJKI 5–6 lat</t>
  </si>
  <si>
    <t xml:space="preserve">978-83-7843-234-0</t>
  </si>
  <si>
    <t xml:space="preserve">GRAJKI 5-6 lat   ISBN: 978-83-7843-234-0</t>
  </si>
  <si>
    <t xml:space="preserve">40MdG6</t>
  </si>
  <si>
    <t xml:space="preserve">GRAJKI 6–7 lat</t>
  </si>
  <si>
    <t xml:space="preserve">978-83-7843-245-6</t>
  </si>
  <si>
    <t xml:space="preserve">GRAJKI 6-7 lat   ISBN: 978-83-7843-245-6</t>
  </si>
  <si>
    <t xml:space="preserve">50AM</t>
  </si>
  <si>
    <t xml:space="preserve">FISZKI obrazkowe – j. angielski – Angielski dla malucha</t>
  </si>
  <si>
    <t xml:space="preserve">978-83-7843-052-0</t>
  </si>
  <si>
    <t xml:space="preserve">FISZKI obrazkowe - j. angielski - Angielski dla malucha   ISBN: 978-83-7843-052-0</t>
  </si>
  <si>
    <t xml:space="preserve">50AS</t>
  </si>
  <si>
    <t xml:space="preserve">FISZKI obrazkowe – j. angielski – Angielski dla starszaka</t>
  </si>
  <si>
    <t xml:space="preserve">978-83-7843-053-7</t>
  </si>
  <si>
    <t xml:space="preserve">FISZKI obrazkowe - j. angielski - Angielski dla starszaka   ISBN: 978-83-7843-053-7</t>
  </si>
  <si>
    <t xml:space="preserve">50GD14</t>
  </si>
  <si>
    <t xml:space="preserve">FISZKI obrazkowe – j. angielski – DOMINO – dom i szkoła</t>
  </si>
  <si>
    <t xml:space="preserve">978-83-7843-189-3</t>
  </si>
  <si>
    <t xml:space="preserve">FISZKI obrazkowe – j. angielski – DOMINO – dom i szkoła   ISBN: 978-83-7843-189-3</t>
  </si>
  <si>
    <t xml:space="preserve">50GP14</t>
  </si>
  <si>
    <t xml:space="preserve">FISZKI obrazkowe – j. angielski – PIOTRUŚ – zawody</t>
  </si>
  <si>
    <t xml:space="preserve">978-83-7843-188-6</t>
  </si>
  <si>
    <t xml:space="preserve">FISZKI obrazkowe – j. angielski – PIOTRUŚ – zawody   ISBN: 978-83-7843-188-6</t>
  </si>
  <si>
    <t xml:space="preserve">50GM14</t>
  </si>
  <si>
    <t xml:space="preserve">FISZKI obrazkowe – j. angielski – MEMORKI – hobby</t>
  </si>
  <si>
    <t xml:space="preserve">978-83-7843-190-9</t>
  </si>
  <si>
    <t xml:space="preserve">FISZKI obrazkowe – j. angielski – MEMORKI – hobby   ISBN: 978-83-7843-190-9</t>
  </si>
  <si>
    <t xml:space="preserve">50GK14</t>
  </si>
  <si>
    <t xml:space="preserve">FISZKI obrazkowe – j. angielski – KWARTET – zwierzęta</t>
  </si>
  <si>
    <t xml:space="preserve">978-83-7843-191-6</t>
  </si>
  <si>
    <t xml:space="preserve">FISZKI obrazkowe – j. angielski – KWARTET – zwierzęta   ISBN: 978-83-7843-191-6</t>
  </si>
  <si>
    <t xml:space="preserve">50G414</t>
  </si>
  <si>
    <t xml:space="preserve">FISZKI obrazkowe – j. angielski – 4 gry językowe dla dzieci</t>
  </si>
  <si>
    <t xml:space="preserve">FISZKI obrazkowe – j. angielski – 4 gry językowe dla dzieci   EAN: 5907591927417</t>
  </si>
  <si>
    <t xml:space="preserve">KA14</t>
  </si>
  <si>
    <t xml:space="preserve">Angielski z naklejkami</t>
  </si>
  <si>
    <t xml:space="preserve">978-83-7843-187-9</t>
  </si>
  <si>
    <t xml:space="preserve">Angielski z naklejkami ISBN: 978-83-7843-187-9</t>
  </si>
  <si>
    <t xml:space="preserve">poradniki</t>
  </si>
  <si>
    <t xml:space="preserve">40MrCIPNM</t>
  </si>
  <si>
    <t xml:space="preserve">FISZKI – Ciąża i poród – niezbędnik Mamy</t>
  </si>
  <si>
    <t xml:space="preserve">978-83-7843-241-8</t>
  </si>
  <si>
    <t xml:space="preserve">FISZKI - Ciąża i poród - niezbędnik Mamy   ISBN: 978-83-7843-241-8</t>
  </si>
  <si>
    <t xml:space="preserve">40MrNIO</t>
  </si>
  <si>
    <t xml:space="preserve">FISZKI – Niemowlę – instrukcja obsługi</t>
  </si>
  <si>
    <t xml:space="preserve">978-83-7843-242-5</t>
  </si>
  <si>
    <t xml:space="preserve">FISZKI - Niemowlę - instrukcja obsługi   ISBN: 978-83-7843-242-5</t>
  </si>
  <si>
    <t xml:space="preserve">40MrDTM</t>
  </si>
  <si>
    <t xml:space="preserve">FISZKI – Dwulatki tak mają</t>
  </si>
  <si>
    <t xml:space="preserve">978-83-7843-243-2</t>
  </si>
  <si>
    <t xml:space="preserve">FISZKI - Dwulatki tak mają  ISBN: 978-83-7843-243-2</t>
  </si>
  <si>
    <t xml:space="preserve">40MrDRBW</t>
  </si>
  <si>
    <t xml:space="preserve">FISZKI – Dziecko–rodzic. Budowanie więzi</t>
  </si>
  <si>
    <t xml:space="preserve">978-83-7843-244-9</t>
  </si>
  <si>
    <t xml:space="preserve">FISZKI - Dziecko-rodzic. Budowanie więzi  ISBN: 978-83-7843-244-9</t>
  </si>
  <si>
    <t xml:space="preserve">40MrZ17</t>
  </si>
  <si>
    <t xml:space="preserve">FISZKI – MĄDRY RODZIC – Zestaw</t>
  </si>
  <si>
    <t xml:space="preserve">978-83-7843-292-0</t>
  </si>
  <si>
    <t xml:space="preserve">MĄDRY RODZIC - Zestaw ISBN: 978-83-7843-292-0</t>
  </si>
  <si>
    <t xml:space="preserve">LEITNER17</t>
  </si>
  <si>
    <t xml:space="preserve">Sebastian LEITNER – NAUCZ SIĘ UCZYĆ</t>
  </si>
  <si>
    <t xml:space="preserve">978-83-7843-263-0</t>
  </si>
  <si>
    <t xml:space="preserve">Sebastian LEITNER - NAUCZ SIĘ UCZYĆ ISBN: 978-83-7843-263-0</t>
  </si>
  <si>
    <t xml:space="preserve">40BaETA</t>
  </si>
  <si>
    <t xml:space="preserve">FISZKI – Efektywny trening antystresowy w 4 dni</t>
  </si>
  <si>
    <t xml:space="preserve">978-83-7843-225-8</t>
  </si>
  <si>
    <t xml:space="preserve">FISZKI - Efektywny trening antystresowy w 4 dni   ISBN: 978-83-7843-225-8</t>
  </si>
  <si>
    <t xml:space="preserve">40BaNSM17</t>
  </si>
  <si>
    <t xml:space="preserve">FISZKI – Naukowe sekrety motywacji</t>
  </si>
  <si>
    <t xml:space="preserve">978-83-7843-247-0</t>
  </si>
  <si>
    <t xml:space="preserve">FISZKI - Naukowe sekrety motywacji   ISBN: 978-83-7843-247-0</t>
  </si>
  <si>
    <t xml:space="preserve">40BaSPP</t>
  </si>
  <si>
    <t xml:space="preserve">FISZKI – Szkoła projektowania prezentacji w 4 dni</t>
  </si>
  <si>
    <t xml:space="preserve">978-83-7843-223-4</t>
  </si>
  <si>
    <t xml:space="preserve">FISZKI - Szkoła projektowania prezentacji w 4 dni   ISBN: 978-83-7843-223-4</t>
  </si>
  <si>
    <t xml:space="preserve">40BaWP</t>
  </si>
  <si>
    <t xml:space="preserve">FISZKI – Wystąpienia publiczne w 4 dni</t>
  </si>
  <si>
    <t xml:space="preserve">978-83-7843-224-1</t>
  </si>
  <si>
    <t xml:space="preserve">FISZKI - Wystąpienia publiczne w 4 dni   ISBN: 978-83-7843-224-1</t>
  </si>
  <si>
    <t xml:space="preserve">40BaKK117</t>
  </si>
  <si>
    <t xml:space="preserve">FISZKI – Koszyk kompetencji – 1</t>
  </si>
  <si>
    <t xml:space="preserve">978-83-7843-290-6</t>
  </si>
  <si>
    <t xml:space="preserve">FISZKI - Koszyk kompetencji - 1 ISBN: 978-83-7843-290-6</t>
  </si>
  <si>
    <t xml:space="preserve">40BaJZMCz17</t>
  </si>
  <si>
    <t xml:space="preserve">FISZKI – Jak zawsze mieć czas?</t>
  </si>
  <si>
    <t xml:space="preserve">978-83-7843-259-3</t>
  </si>
  <si>
    <t xml:space="preserve">FISZKI - Jak zawsze mieć czas?  ISBN: 978-83-7843-259-3</t>
  </si>
  <si>
    <t xml:space="preserve">40BaJZSz17</t>
  </si>
  <si>
    <t xml:space="preserve">FISZKI – Jak znaleźć szczęście?</t>
  </si>
  <si>
    <t xml:space="preserve">978-83-7843-260-9</t>
  </si>
  <si>
    <t xml:space="preserve">FISZKI - Jak znaleźć szczęście? ISBN: 978-83-7843-260-9</t>
  </si>
  <si>
    <t xml:space="preserve">40BaJWZM17</t>
  </si>
  <si>
    <t xml:space="preserve">FISZKI – Jak wygrać z manipulacją?</t>
  </si>
  <si>
    <t xml:space="preserve">978-83-7843-262-3</t>
  </si>
  <si>
    <t xml:space="preserve">FISZKI - Jak wygrać z manipulacją?  ISBN: 978-83-7843-262-3</t>
  </si>
  <si>
    <t xml:space="preserve">40BaJPŻCz17</t>
  </si>
  <si>
    <t xml:space="preserve">FISZKI – Jak pisać, żeby czytali?</t>
  </si>
  <si>
    <t xml:space="preserve">978-83-7843-261-6</t>
  </si>
  <si>
    <t xml:space="preserve">FISZKI - Jak pisać, żeby czytali?  ISBN: 978-83-7843-261-6</t>
  </si>
  <si>
    <t xml:space="preserve">40BaKK217</t>
  </si>
  <si>
    <t xml:space="preserve">FISZKI – Koszyk kompetencji – 2</t>
  </si>
  <si>
    <t xml:space="preserve">978-83-7843-291-3</t>
  </si>
  <si>
    <t xml:space="preserve">FISZKI - Koszyk kompetencji - 2 ISBN: 978-83-7843-291-3</t>
  </si>
  <si>
    <t xml:space="preserve">angielski</t>
  </si>
  <si>
    <t xml:space="preserve">SAP</t>
  </si>
  <si>
    <t xml:space="preserve">FISZKI PREMIUM – j. angielski – Starter</t>
  </si>
  <si>
    <t xml:space="preserve">978-83-7843-105-3</t>
  </si>
  <si>
    <t xml:space="preserve">FISZKI PREMIUM - j. angielski - Starter   ISBN: 978-83-7843-105-3</t>
  </si>
  <si>
    <t xml:space="preserve">A1P</t>
  </si>
  <si>
    <t xml:space="preserve">FISZKI PREMIUM – j. angielski – Słownictwo 1</t>
  </si>
  <si>
    <t xml:space="preserve">978-83-7843-064-3</t>
  </si>
  <si>
    <t xml:space="preserve">FISZKI PREMIUM - j. angielski - Słownictwo 1   ISBN: 978-83-7843-064-3</t>
  </si>
  <si>
    <t xml:space="preserve">A2P</t>
  </si>
  <si>
    <t xml:space="preserve">FISZKI PREMIUM – j. angielski – Słownictwo 2</t>
  </si>
  <si>
    <t xml:space="preserve">978-83-7843-065-0</t>
  </si>
  <si>
    <t xml:space="preserve">FISZKI PREMIUM - j. angielski - Słownictwo 2   ISBN: 978-83-7843-065-0</t>
  </si>
  <si>
    <t xml:space="preserve">A3P</t>
  </si>
  <si>
    <t xml:space="preserve">FISZKI PREMIUM – j. angielski – Słownictwo 3</t>
  </si>
  <si>
    <t xml:space="preserve">978-83-7843-066-7</t>
  </si>
  <si>
    <t xml:space="preserve">FISZKI PREMIUM - j. angielski - Słownictwo 3   ISBN: 978-83-7843-066-7</t>
  </si>
  <si>
    <t xml:space="preserve">A4P</t>
  </si>
  <si>
    <t xml:space="preserve">FISZKI PREMIUM – j. angielski – Słownictwo 4</t>
  </si>
  <si>
    <t xml:space="preserve">978-83-7843-067-4</t>
  </si>
  <si>
    <t xml:space="preserve">FISZKI PREMIUM - j. angielski - Słownictwo 4   ISBN: 978-83-7843-067-4</t>
  </si>
  <si>
    <t xml:space="preserve">A5P</t>
  </si>
  <si>
    <t xml:space="preserve">FISZKI PREMIUM – j. angielski – Słownictwo 5</t>
  </si>
  <si>
    <t xml:space="preserve">978-83-7843-068-1</t>
  </si>
  <si>
    <t xml:space="preserve">FISZKI PREMIUM - j. angielski - Słownictwo 5   ISBN: 978-83-7843-068-1</t>
  </si>
  <si>
    <t xml:space="preserve">A6P</t>
  </si>
  <si>
    <t xml:space="preserve">FISZKI PREMIUM – j. angielski – Słownictwo 6</t>
  </si>
  <si>
    <t xml:space="preserve">978-83-7843-069-8</t>
  </si>
  <si>
    <t xml:space="preserve">FISZKI PREMIUM - j. angielski - Słownictwo 6   ISBN: 978-83-7843-069-8</t>
  </si>
  <si>
    <t xml:space="preserve">AGA</t>
  </si>
  <si>
    <t xml:space="preserve">FISZKI PREMIUM – j. angielski – Gramatyka</t>
  </si>
  <si>
    <t xml:space="preserve">978-83-7843-199-2</t>
  </si>
  <si>
    <t xml:space="preserve">FISZKI PREMIUM - j. angielski - Gramatyka   ISBN: 978-83-7843-199-2</t>
  </si>
  <si>
    <t xml:space="preserve">ACAP</t>
  </si>
  <si>
    <t xml:space="preserve">FISZKI PREMIUM – j. angielski – Czasowniki dla początkujących</t>
  </si>
  <si>
    <t xml:space="preserve">978-83-7843-089-6</t>
  </si>
  <si>
    <t xml:space="preserve">FISZKI PREMIUM - j. angielski - Czasowniki dla początkujących   ISBN: 978-83-7843-089-6</t>
  </si>
  <si>
    <t xml:space="preserve">ACBP</t>
  </si>
  <si>
    <t xml:space="preserve">FISZKI PREMIUM – j. angielski – Czasowniki dla średnio zaawansowanych</t>
  </si>
  <si>
    <t xml:space="preserve">978-83-7843-091-9</t>
  </si>
  <si>
    <t xml:space="preserve">FISZKI PREMIUM - j. angielski - Czasowniki dla średnio zaawansowanych   ISBN: 978-83-7843-091-9</t>
  </si>
  <si>
    <t xml:space="preserve">ACCP</t>
  </si>
  <si>
    <t xml:space="preserve">FISZKI PREMIUM – j. angielski – Czasowniki dla zaawansowanych</t>
  </si>
  <si>
    <t xml:space="preserve">978-83-7843-093-3</t>
  </si>
  <si>
    <t xml:space="preserve">FISZKI PREMIUM - j. angielski - Czasowniki dla zaawansowanych   ISBN: 978-83-7843-093-3</t>
  </si>
  <si>
    <t xml:space="preserve">AKP</t>
  </si>
  <si>
    <t xml:space="preserve">FISZKI PREMIUM – j. angielski – Konwersacje</t>
  </si>
  <si>
    <t xml:space="preserve">978-83-7843-040-7</t>
  </si>
  <si>
    <t xml:space="preserve">FISZKI PREMIUM - j. angielski - Konwersacje   ISBN: 978-83-7843-040-7</t>
  </si>
  <si>
    <t xml:space="preserve">APP</t>
  </si>
  <si>
    <t xml:space="preserve">FISZKI PREMIUM – j. angielski – Pisz po angielsku</t>
  </si>
  <si>
    <t xml:space="preserve">978-83-7843-042-1</t>
  </si>
  <si>
    <t xml:space="preserve">FISZKI PREMIUM - j. angielski - Pisz po angielsku   ISBN: 978-83-7843-042-1</t>
  </si>
  <si>
    <t xml:space="preserve">ABP</t>
  </si>
  <si>
    <t xml:space="preserve">FISZKI PREMIUM – j. angielski – Biznes</t>
  </si>
  <si>
    <t xml:space="preserve">978-83-7843-095-7</t>
  </si>
  <si>
    <t xml:space="preserve">FISZKI PREMIUM - j. angielski - Biznes   ISBN: 978-83-7843-095-7</t>
  </si>
  <si>
    <t xml:space="preserve">MAUP</t>
  </si>
  <si>
    <t xml:space="preserve">FISZKI PREMIUM – j. angielski – Matura ustna</t>
  </si>
  <si>
    <t xml:space="preserve">978-83-7843-038-4</t>
  </si>
  <si>
    <t xml:space="preserve">FISZKI PREMIUM - j. angielski - Matura ustna   ISBN: 978-83-7843-038-4</t>
  </si>
  <si>
    <t xml:space="preserve">100AIP</t>
  </si>
  <si>
    <t xml:space="preserve">FISZKI – j. angielski – Czasowniki nieregularne</t>
  </si>
  <si>
    <t xml:space="preserve">978-83-7843-160-2</t>
  </si>
  <si>
    <t xml:space="preserve">FISZKI - j. angielski - Czasowniki nieregularne   ISBN: 978-83-7843-160-2</t>
  </si>
  <si>
    <t xml:space="preserve">100AIIP</t>
  </si>
  <si>
    <t xml:space="preserve">FISZKI – j. angielski – Czasowniki frazowe</t>
  </si>
  <si>
    <t xml:space="preserve"> 978-83-7843-161-9</t>
  </si>
  <si>
    <t xml:space="preserve">FISZKI - j. angielski - Czasowniki frazowe   ISBN: 978-83-7843-161-9</t>
  </si>
  <si>
    <t xml:space="preserve">100AIIIP</t>
  </si>
  <si>
    <t xml:space="preserve">FISZKI – j. angielski – Kolokacje</t>
  </si>
  <si>
    <t xml:space="preserve">978-83-7843-162-6</t>
  </si>
  <si>
    <t xml:space="preserve">FISZKI - j. angielski - Kolokacje   ISBN: 978-83-7843-162-6</t>
  </si>
  <si>
    <t xml:space="preserve">100AIVP</t>
  </si>
  <si>
    <t xml:space="preserve">FISZKI – j. angielski – Idiomy</t>
  </si>
  <si>
    <t xml:space="preserve">978-83-7843-163-3</t>
  </si>
  <si>
    <t xml:space="preserve">FISZKI - j. angielski - Idiomy   ISBN: 978-83-7843-163-3</t>
  </si>
  <si>
    <t xml:space="preserve">100AVP</t>
  </si>
  <si>
    <t xml:space="preserve">FISZKI – j. angielski – Przysłowia i cytaty</t>
  </si>
  <si>
    <t xml:space="preserve">978-83-7843-164-0</t>
  </si>
  <si>
    <t xml:space="preserve">FISZKI - j. angielski - Przysłowia i cytaty   ISBN: 978-83-7843-164-0</t>
  </si>
  <si>
    <t xml:space="preserve">100AVIP</t>
  </si>
  <si>
    <t xml:space="preserve">FISZKI – j. angielski – Amerykański kontra brytyjski</t>
  </si>
  <si>
    <t xml:space="preserve">978-83-7843-177-0</t>
  </si>
  <si>
    <t xml:space="preserve">FISZKI - j. angielski - Amerykański kontra brytyjski   ISBN: 978-83-7843-177-0</t>
  </si>
  <si>
    <t xml:space="preserve">100AVIIP</t>
  </si>
  <si>
    <t xml:space="preserve">FISZKI – j. angielski – Najczęstsze błędy</t>
  </si>
  <si>
    <t xml:space="preserve">978-83-7843-178-7</t>
  </si>
  <si>
    <t xml:space="preserve">FISZKI - j. angielski - Najczęstsze błędy   ISBN: 978-83-7843-178-7</t>
  </si>
  <si>
    <t xml:space="preserve">100AVIIIP</t>
  </si>
  <si>
    <t xml:space="preserve">FISZKI – j. angielski – Wyrazy zdradliwe</t>
  </si>
  <si>
    <t xml:space="preserve">978-83-7843-179-4</t>
  </si>
  <si>
    <t xml:space="preserve">FISZKI - j. angielski - Wyrazy zdradliwe   ISBN: 978-83-7843-179-4</t>
  </si>
  <si>
    <t xml:space="preserve">100AIXP</t>
  </si>
  <si>
    <t xml:space="preserve">FISZKI – j. angielski – Konstrukcje egzaminacyjne</t>
  </si>
  <si>
    <t xml:space="preserve">978-83-7843-180-0</t>
  </si>
  <si>
    <t xml:space="preserve">FISZKI - j. angielski - Konstrukcje egzaminacyjne   ISBN: 978-83-7843-180-0</t>
  </si>
  <si>
    <t xml:space="preserve">100AJFP</t>
  </si>
  <si>
    <t xml:space="preserve">FISZKI – j. angielski – Poznaj Wielką Brytanię</t>
  </si>
  <si>
    <t xml:space="preserve">978-83-7843-167-1</t>
  </si>
  <si>
    <t xml:space="preserve">FISZKI - j. angielski - Poznaj Wielką Brytanię  ISBN: 978-83-7843-167-1</t>
  </si>
  <si>
    <t xml:space="preserve">RozA</t>
  </si>
  <si>
    <t xml:space="preserve">Rozmówki angielskie i karty do gry 2w1</t>
  </si>
  <si>
    <t xml:space="preserve">978-83-7843-250-0</t>
  </si>
  <si>
    <t xml:space="preserve">Rozmówki angielskie i karty do gry 2w1 ISBN: 978-83-7843-250-0</t>
  </si>
  <si>
    <t xml:space="preserve">250AC1</t>
  </si>
  <si>
    <t xml:space="preserve">FISZKI – Angielski czarno na białym – Człowiek – krok 1</t>
  </si>
  <si>
    <t xml:space="preserve">978-83-7843-279-1</t>
  </si>
  <si>
    <t xml:space="preserve">FISZKI - Angielski czarno na białym - Człowiek - krok 1   ISBN: 978-83-7843-279-1</t>
  </si>
  <si>
    <t xml:space="preserve">250AC2</t>
  </si>
  <si>
    <t xml:space="preserve">FISZKI – Angielski czarno na białym – Człowiek – krok 2</t>
  </si>
  <si>
    <t xml:space="preserve">978-83-7843-283-8</t>
  </si>
  <si>
    <t xml:space="preserve">FISZKI - Angielski czarno na białym - Człowiek - krok 2   ISBN: 978-83-7843-283-8</t>
  </si>
  <si>
    <t xml:space="preserve">250AC3</t>
  </si>
  <si>
    <t xml:space="preserve">FISZKI – Angielski czarno na białym – Człowiek – krok 3</t>
  </si>
  <si>
    <t xml:space="preserve">978-83-7843-287-6</t>
  </si>
  <si>
    <t xml:space="preserve">FISZKI - Angielski czarno na białym - Człowiek - krok 3   ISBN: 978-83-7843-287-6</t>
  </si>
  <si>
    <t xml:space="preserve">250AD1</t>
  </si>
  <si>
    <t xml:space="preserve">FISZKI – Angielski czarno na białym – Dom – krok 1</t>
  </si>
  <si>
    <t xml:space="preserve">978-83-7843-277-7</t>
  </si>
  <si>
    <t xml:space="preserve">FISZKI - Angielski czarno na białym - Dom - krok 1   ISBN: 978-83-7843-277-7</t>
  </si>
  <si>
    <t xml:space="preserve">250AD2</t>
  </si>
  <si>
    <t xml:space="preserve">FISZKI – Angielski czarno na białym – Dom – krok 2</t>
  </si>
  <si>
    <t xml:space="preserve">978-83-7843-281-4</t>
  </si>
  <si>
    <t xml:space="preserve">FISZKI - Angielski czarno na białym - Dom - krok 2   ISBN: 978-83-7843-281-4</t>
  </si>
  <si>
    <t xml:space="preserve">250AD3</t>
  </si>
  <si>
    <t xml:space="preserve">FISZKI – Angielski czarno na białym – Dom – krok 3</t>
  </si>
  <si>
    <t xml:space="preserve">978-83-7843-285-2</t>
  </si>
  <si>
    <t xml:space="preserve">FISZKI - Angielski czarno na białym - Dom - krok 3   ISBN: 978-83-7843-285-2</t>
  </si>
  <si>
    <t xml:space="preserve">250AT1</t>
  </si>
  <si>
    <t xml:space="preserve">FISZKI – Angielski czarno na białym – Podróże – krok 1</t>
  </si>
  <si>
    <t xml:space="preserve">978-83-7843-278-4</t>
  </si>
  <si>
    <t xml:space="preserve">FISZKI - Angielski czarno na białym - Podróże - krok 1   ISBN: 978-83-7843-278-4</t>
  </si>
  <si>
    <t xml:space="preserve">250AT2</t>
  </si>
  <si>
    <t xml:space="preserve">FISZKI – Angielski czarno na białym – Podróże – krok 2</t>
  </si>
  <si>
    <t xml:space="preserve">978-83-7843-282-1</t>
  </si>
  <si>
    <t xml:space="preserve">FISZKI - Angielski czarno na białym - Podróże - krok 2   ISBN: 978-83-7843-282-1</t>
  </si>
  <si>
    <t xml:space="preserve">250AT3</t>
  </si>
  <si>
    <t xml:space="preserve">FISZKI – Angielski czarno na białym – Podróże – krok 3</t>
  </si>
  <si>
    <t xml:space="preserve">978-83-7843-286-9</t>
  </si>
  <si>
    <t xml:space="preserve">FISZKI - Angielski czarno na białym - Podróże - krok 3   ISBN: 978-83-7843-286-9</t>
  </si>
  <si>
    <t xml:space="preserve">250AW1</t>
  </si>
  <si>
    <t xml:space="preserve">FISZKI – Angielski czarno na białym – Kariera – krok 1</t>
  </si>
  <si>
    <t xml:space="preserve">978-83-7843-280-7</t>
  </si>
  <si>
    <t xml:space="preserve">FISZKI - Angielski czarno na białym - Kariera - krok 1   ISBN: 978-83-7843-280-7</t>
  </si>
  <si>
    <t xml:space="preserve">250AW2</t>
  </si>
  <si>
    <t xml:space="preserve">FISZKI – Angielski czarno na białym – Kariera – krok 2</t>
  </si>
  <si>
    <t xml:space="preserve">978-83-7843-284-5</t>
  </si>
  <si>
    <t xml:space="preserve">FISZKI - Angielski czarno na białym - Kariera - krok 2   ISBN: 978-83-7843-284-5</t>
  </si>
  <si>
    <t xml:space="preserve">250AW3</t>
  </si>
  <si>
    <t xml:space="preserve">FISZKI – Angielski czarno na białym – Kariera – krok 3</t>
  </si>
  <si>
    <t xml:space="preserve">978-83-7843-288-3</t>
  </si>
  <si>
    <t xml:space="preserve">FISZKI - Angielski czarno na białym - Kariera - krok 3   ISBN: 978-83-7843-288-3</t>
  </si>
  <si>
    <t xml:space="preserve">50AN14</t>
  </si>
  <si>
    <t xml:space="preserve">FISZKI obrazkowe – j. angielski – Czasowniki nieregularne</t>
  </si>
  <si>
    <t xml:space="preserve">978-83-7843-193-0</t>
  </si>
  <si>
    <t xml:space="preserve">FISZKI obrazkowe – j. angielski – Czasowniki nieregularne   ISBN: 978-83-7843-193-0</t>
  </si>
  <si>
    <t xml:space="preserve">50AF14</t>
  </si>
  <si>
    <t xml:space="preserve">FISZKI obrazkowe – j. angielski – Czasowniki frazowe</t>
  </si>
  <si>
    <t xml:space="preserve">978-83-7843-194-7</t>
  </si>
  <si>
    <t xml:space="preserve">FISZKI obrazkowe – j. angielski – Czasowniki frazowe   ISBN: 978-83-7843-194-7</t>
  </si>
  <si>
    <t xml:space="preserve">50AI14</t>
  </si>
  <si>
    <t xml:space="preserve">FISZKI obrazkowe – j. angielski – Idiomy</t>
  </si>
  <si>
    <t xml:space="preserve">978-83-7843-195-4</t>
  </si>
  <si>
    <t xml:space="preserve">FISZKI obrazkowe – j. angielski – Idiomy   ISBN: 978-83-7843-195-4</t>
  </si>
  <si>
    <t xml:space="preserve">50AK14</t>
  </si>
  <si>
    <t xml:space="preserve">FISZKI obrazkowe – j. angielski – Mów po angielsku</t>
  </si>
  <si>
    <t xml:space="preserve">978-83-7843-192-3</t>
  </si>
  <si>
    <t xml:space="preserve">FISZKI obrazkowe – j. angielski – Mów po angielsku   ISBN: 978-83-7843-192-3</t>
  </si>
  <si>
    <t xml:space="preserve">50AT</t>
  </si>
  <si>
    <t xml:space="preserve">FISZKI obrazkowe – j. angielski – Angielski w podróży</t>
  </si>
  <si>
    <t xml:space="preserve">978-83-7843-056-8</t>
  </si>
  <si>
    <t xml:space="preserve">FISZKI obrazkowe - j. angielski - Angielski w podróży   ISBN: 978-83-7843-056-8</t>
  </si>
  <si>
    <t xml:space="preserve">50AW</t>
  </si>
  <si>
    <t xml:space="preserve">FISZKI obrazkowe – j. angielski – Angielski w pracy</t>
  </si>
  <si>
    <t xml:space="preserve">978-83-7843-057-5</t>
  </si>
  <si>
    <t xml:space="preserve">FISZKI obrazkowe - j. angielski - Angielski w pracy   ISBN: 978-83-7843-057-5</t>
  </si>
  <si>
    <t xml:space="preserve">64AMP16</t>
  </si>
  <si>
    <t xml:space="preserve">Mów i pisz po angielsku – j. angielski</t>
  </si>
  <si>
    <t xml:space="preserve">978-83-7843-237-1</t>
  </si>
  <si>
    <t xml:space="preserve">Mów i pisz po angielsku - język angielski   ISBN: 978-83-7843-237-1</t>
  </si>
  <si>
    <t xml:space="preserve">64AGO16</t>
  </si>
  <si>
    <t xml:space="preserve">Gramatyka obrazkowa – j. angielski</t>
  </si>
  <si>
    <t xml:space="preserve">978-83-7843-236-4</t>
  </si>
  <si>
    <t xml:space="preserve">Gramatyka obrazkowa - język angielski   ISBN: 978-83-7843-236-4</t>
  </si>
  <si>
    <t xml:space="preserve">KA</t>
  </si>
  <si>
    <t xml:space="preserve">KLEJKI – j. angielski</t>
  </si>
  <si>
    <t xml:space="preserve">978-83-61108-91-7</t>
  </si>
  <si>
    <t xml:space="preserve">KLEJKI - j. angielski  ISBN: 978-83-61108-91-7</t>
  </si>
  <si>
    <t xml:space="preserve">AA1</t>
  </si>
  <si>
    <t xml:space="preserve">FISZKI audio – j. angielski – Słownictwo 1</t>
  </si>
  <si>
    <t xml:space="preserve">978-83-61108-69-6</t>
  </si>
  <si>
    <t xml:space="preserve">FISZKI audio - j. angielski - Słownictwo 1 ISBN: 978-83-61108-69-6</t>
  </si>
  <si>
    <t xml:space="preserve">AA2</t>
  </si>
  <si>
    <t xml:space="preserve">FISZKI audio – j. angielski – Słownictwo 2</t>
  </si>
  <si>
    <t xml:space="preserve">978-83-61108-70-2</t>
  </si>
  <si>
    <t xml:space="preserve">FISZKI audio - j. angielski - Słownictwo 2  ISBN: 978-83-61108-70-2</t>
  </si>
  <si>
    <t xml:space="preserve">AA3</t>
  </si>
  <si>
    <t xml:space="preserve">FISZKI audio – j. angielski – Słownictwo 3</t>
  </si>
  <si>
    <t xml:space="preserve">978-83-61108-71-9</t>
  </si>
  <si>
    <t xml:space="preserve">FISZKI audio - j. angielski - Słownictwo 3  ISBN: 978-83-61108-71-9</t>
  </si>
  <si>
    <t xml:space="preserve">AA4</t>
  </si>
  <si>
    <t xml:space="preserve">FISZKI audio – j. angielski – Słownictwo 4</t>
  </si>
  <si>
    <t xml:space="preserve">978-83-61108-72-6</t>
  </si>
  <si>
    <t xml:space="preserve">FISZKI audio - j. angielski - Słownictwo 4 ISBN: 978-83-61108-72-6</t>
  </si>
  <si>
    <t xml:space="preserve">AA5</t>
  </si>
  <si>
    <t xml:space="preserve">FISZKI audio – j. angielski – Słownictwo 5</t>
  </si>
  <si>
    <t xml:space="preserve">978-83-61108-73-3</t>
  </si>
  <si>
    <t xml:space="preserve">FISZKI audio - j. angielski - Słownictwo 5  ISBN: 978-83-61108-73-3</t>
  </si>
  <si>
    <t xml:space="preserve">AA6</t>
  </si>
  <si>
    <t xml:space="preserve">FISZKI audio – j. angielski – Słownictwo 6</t>
  </si>
  <si>
    <t xml:space="preserve">978-83-61108-74-0</t>
  </si>
  <si>
    <t xml:space="preserve">FISZKI audio - j. angielski - Słownictwo 6  ISBN: 978-83-61108-74-0</t>
  </si>
  <si>
    <t xml:space="preserve">64ANS16</t>
  </si>
  <si>
    <t xml:space="preserve">Słownik obrazkowy – j. angielski + niemiecki</t>
  </si>
  <si>
    <t xml:space="preserve">978-83-7843-235-7</t>
  </si>
  <si>
    <t xml:space="preserve">Słownik obrazkowy - język angielski + niemiecki   ISBN: 978-83-7843-235-7</t>
  </si>
  <si>
    <t xml:space="preserve">chiński</t>
  </si>
  <si>
    <t xml:space="preserve">SCP</t>
  </si>
  <si>
    <t xml:space="preserve">FISZKI PREMIUM – j. chiński – Starter</t>
  </si>
  <si>
    <t xml:space="preserve">978-83-7843-119-0</t>
  </si>
  <si>
    <t xml:space="preserve">FISZKI PREMIUM - j. chiński - Starter   ISBN: 978-83-7843-119-0</t>
  </si>
  <si>
    <t xml:space="preserve">francuski</t>
  </si>
  <si>
    <t xml:space="preserve">SFP</t>
  </si>
  <si>
    <t xml:space="preserve">FISZKI PREMIUM – j. francuski – Starter</t>
  </si>
  <si>
    <t xml:space="preserve">978-83-7843-109-1</t>
  </si>
  <si>
    <t xml:space="preserve">FISZKI PREMIUM - j. francuski - Starter   ISBN: 978-83-7843-109-1</t>
  </si>
  <si>
    <t xml:space="preserve">F1P</t>
  </si>
  <si>
    <t xml:space="preserve">FISZKI PREMIUM – j. francuski – Słownictwo 1</t>
  </si>
  <si>
    <t xml:space="preserve">978-83-7843-084-1</t>
  </si>
  <si>
    <t xml:space="preserve">FISZKI PREMIUM - j. francuski - Słownictwo 1   ISBN: 978-83-7843-084-1</t>
  </si>
  <si>
    <t xml:space="preserve">F2P</t>
  </si>
  <si>
    <t xml:space="preserve">FISZKI PREMIUM – j. francuski – Słownictwo 2</t>
  </si>
  <si>
    <t xml:space="preserve">978-83-7843-085-8</t>
  </si>
  <si>
    <t xml:space="preserve">FISZKI PREMIUM - j. francuski - Słownictwo 2   ISBN: 978-83-7843-085-8</t>
  </si>
  <si>
    <t xml:space="preserve">F3P</t>
  </si>
  <si>
    <t xml:space="preserve">FISZKI PREMIUM – j. francuski – Słownictwo 3</t>
  </si>
  <si>
    <t xml:space="preserve">978-83-7843-086-5</t>
  </si>
  <si>
    <t xml:space="preserve">FISZKI PREMIUM - j. francuski - Słownictwo 3   ISBN: 978-83-7843-086-5</t>
  </si>
  <si>
    <t xml:space="preserve">F4P</t>
  </si>
  <si>
    <t xml:space="preserve">FISZKI PREMIUM – j. francuski – Słownictwo 4</t>
  </si>
  <si>
    <t xml:space="preserve">978-83-7843-087-2</t>
  </si>
  <si>
    <t xml:space="preserve">FISZKI PREMIUM - j. francuski - Słownictwo 4   ISBN: 978-83-7843-087-2</t>
  </si>
  <si>
    <t xml:space="preserve">FCAP</t>
  </si>
  <si>
    <t xml:space="preserve">FISZKI PREMIUM – j. francuski – Czasowniki dla początkujących</t>
  </si>
  <si>
    <t xml:space="preserve">978-83-7843-101-5</t>
  </si>
  <si>
    <t xml:space="preserve">FISZKI PREMIUM - j. francuski - Czasowniki dla początkujących   ISBN: 978-83-7843-101-5</t>
  </si>
  <si>
    <t xml:space="preserve">FKP</t>
  </si>
  <si>
    <t xml:space="preserve">FISZKI PREMIUM – j. francuski – Konwersacje</t>
  </si>
  <si>
    <t xml:space="preserve">978-83-7843-185-5</t>
  </si>
  <si>
    <t xml:space="preserve">FISZKI PREMIUM - j. francuski - Konwersacje   ISBN: 978-83-7843-185-5</t>
  </si>
  <si>
    <t xml:space="preserve">100FJFP</t>
  </si>
  <si>
    <t xml:space="preserve">FISZKI – j. francuski – Poznaj Francję</t>
  </si>
  <si>
    <t xml:space="preserve">978-83-7843-169-5</t>
  </si>
  <si>
    <t xml:space="preserve">FISZKI - j. francuski - Poznaj Francję  ISBN: 978-83-7843-169-5</t>
  </si>
  <si>
    <t xml:space="preserve">RozF</t>
  </si>
  <si>
    <t xml:space="preserve">Rozmówki francuskie i karty do gry 2w1</t>
  </si>
  <si>
    <t xml:space="preserve">978-83-7843-252-4</t>
  </si>
  <si>
    <t xml:space="preserve">Rozmówki francuskie i karty do gry 2w1 ISBN: 978-83-7843-252-4</t>
  </si>
  <si>
    <t xml:space="preserve">KF</t>
  </si>
  <si>
    <t xml:space="preserve">KLEJKI – j. francuski</t>
  </si>
  <si>
    <t xml:space="preserve">978-83-61108-93-1</t>
  </si>
  <si>
    <t xml:space="preserve">KLEJKI - j. francuski  978-83-61108-93-1</t>
  </si>
  <si>
    <t xml:space="preserve">hiszpański</t>
  </si>
  <si>
    <t xml:space="preserve">SHP</t>
  </si>
  <si>
    <t xml:space="preserve">FISZKI PREMIUM – j. hiszpański – Starter</t>
  </si>
  <si>
    <t xml:space="preserve">978-83-7843-111-4</t>
  </si>
  <si>
    <t xml:space="preserve">FISZKI PREMIUM - j. hiszpański - Starter   ISBN: 978-83-7843-111-4</t>
  </si>
  <si>
    <t xml:space="preserve">H1P</t>
  </si>
  <si>
    <t xml:space="preserve">FISZKI PREMIUM – j. hiszpański – Słownictwo 1</t>
  </si>
  <si>
    <t xml:space="preserve">978-83-7843-138-1</t>
  </si>
  <si>
    <t xml:space="preserve">FISZKI PREMIUM - j. hiszpański - Słownictwo 1   ISBN: 978-83-7843-138-1</t>
  </si>
  <si>
    <t xml:space="preserve">H2P</t>
  </si>
  <si>
    <t xml:space="preserve">FISZKI PREMIUM – j. hiszpański – Słownictwo 2</t>
  </si>
  <si>
    <t xml:space="preserve">978-83-7843-139-8</t>
  </si>
  <si>
    <t xml:space="preserve">FISZKI PREMIUM - j. hiszpański - Słownictwo 2   ISBN: 978-83-7843-139-8</t>
  </si>
  <si>
    <t xml:space="preserve">H3P</t>
  </si>
  <si>
    <t xml:space="preserve">FISZKI PREMIUM – j. hiszpański – Słownictwo 3</t>
  </si>
  <si>
    <t xml:space="preserve">978-83-7843-140-4</t>
  </si>
  <si>
    <t xml:space="preserve">FISZKI PREMIUM - j. hiszpański - Słownictwo 3   ISBN: 978-83-7843-140-4</t>
  </si>
  <si>
    <t xml:space="preserve">H4P</t>
  </si>
  <si>
    <t xml:space="preserve">FISZKI PREMIUM – j. hiszpański – Słownictwo 4</t>
  </si>
  <si>
    <t xml:space="preserve">978-83-7843-141-1</t>
  </si>
  <si>
    <t xml:space="preserve">FISZKI PREMIUM - j. hiszpański - Słownictwo 4   ISBN: 978-83-7843-141-1</t>
  </si>
  <si>
    <t xml:space="preserve">HCAP</t>
  </si>
  <si>
    <t xml:space="preserve">FISZKI PREMIUM – j. hiszpański – Czasowniki dla początkujących</t>
  </si>
  <si>
    <t xml:space="preserve">978-83-7843-131-2</t>
  </si>
  <si>
    <t xml:space="preserve">FISZKI PREMIUM - j. hiszpański - Czasowniki dla początkujących   ISBN: 978-83-7843-131-2</t>
  </si>
  <si>
    <t xml:space="preserve">HCBP</t>
  </si>
  <si>
    <t xml:space="preserve">FISZKI PREMIUM – j. hiszpański – Czasowniki dla średnio zaawansowanych</t>
  </si>
  <si>
    <t xml:space="preserve">978-83-7843-133-6</t>
  </si>
  <si>
    <t xml:space="preserve">FISZKI PREMIUM - j. hiszpański - Czasowniki dla średnio zaawansowanych   ISBN: 978-83-7843-133-6</t>
  </si>
  <si>
    <t xml:space="preserve">HKP</t>
  </si>
  <si>
    <t xml:space="preserve">FISZKI PREMIUM – j. hiszpański – Konwersacje</t>
  </si>
  <si>
    <t xml:space="preserve">978-83-7843-157-2</t>
  </si>
  <si>
    <t xml:space="preserve">FISZKI PREMIUM - j. hiszpański - Konwersacje   ISBN: 978-83-7843-157-2</t>
  </si>
  <si>
    <t xml:space="preserve">RozH</t>
  </si>
  <si>
    <t xml:space="preserve">Rozmówki hiszpańskie i karty do gry 2w1</t>
  </si>
  <si>
    <t xml:space="preserve">978-83-7843-253-1</t>
  </si>
  <si>
    <t xml:space="preserve">Rozmówki hiszpańskie i karty do gry 2w1 ISBN: 978-83-7843-253-1</t>
  </si>
  <si>
    <t xml:space="preserve">KH</t>
  </si>
  <si>
    <t xml:space="preserve">KLEJKI – j. hiszpański</t>
  </si>
  <si>
    <t xml:space="preserve">978-83-61108-94-8</t>
  </si>
  <si>
    <t xml:space="preserve">KLEJKI - j. hiszpański  ISBN: 978-83-61108-94-8</t>
  </si>
  <si>
    <t xml:space="preserve">100HJFP</t>
  </si>
  <si>
    <t xml:space="preserve">FISZKI – j. hiszpański – Poznaj Hiszpanię</t>
  </si>
  <si>
    <t xml:space="preserve">978-83-7843-170-1</t>
  </si>
  <si>
    <t xml:space="preserve">FISZKI - j. hiszpański - Poznaj Hiszpanię  ISBN: 978-83-7843-170-1</t>
  </si>
  <si>
    <t xml:space="preserve">japoński</t>
  </si>
  <si>
    <t xml:space="preserve">SJP</t>
  </si>
  <si>
    <t xml:space="preserve">FISZKI PREMIUM – j. japoński – Starter</t>
  </si>
  <si>
    <t xml:space="preserve">978-83-7843-117-6</t>
  </si>
  <si>
    <t xml:space="preserve">FISZKI PREMIUM - j. japoński - Starter   ISBN: 978-83-7843-117-6</t>
  </si>
  <si>
    <t xml:space="preserve">KJ</t>
  </si>
  <si>
    <t xml:space="preserve">KLEJKI – j. japoński</t>
  </si>
  <si>
    <t xml:space="preserve">978-83-61108-97-9</t>
  </si>
  <si>
    <t xml:space="preserve">KLEJKI - j. japoński  ISBN: 978-83-61108-97-9</t>
  </si>
  <si>
    <t xml:space="preserve">niemiecki</t>
  </si>
  <si>
    <t xml:space="preserve">SNP</t>
  </si>
  <si>
    <t xml:space="preserve">FISZKI PREMIUM – j. niemiecki – Starter</t>
  </si>
  <si>
    <t xml:space="preserve">978-83-7843-107-7</t>
  </si>
  <si>
    <t xml:space="preserve">FISZKI PREMIUM - j. niemiecki - Starter   ISBN: 978-83-7843-107-7</t>
  </si>
  <si>
    <t xml:space="preserve">N1P</t>
  </si>
  <si>
    <t xml:space="preserve">FISZKI PREMIUM – j. niemiecki – Słownictwo 1</t>
  </si>
  <si>
    <t xml:space="preserve">978-83-7843-075-9</t>
  </si>
  <si>
    <t xml:space="preserve">FISZKI PREMIUM - j. niemiecki - Słownictwo 1   ISBN: 978-83-7843-075-9</t>
  </si>
  <si>
    <t xml:space="preserve">N2P</t>
  </si>
  <si>
    <t xml:space="preserve">FISZKI PREMIUM – j. niemiecki – Słownictwo 2</t>
  </si>
  <si>
    <t xml:space="preserve">978-83-7843-076-6</t>
  </si>
  <si>
    <t xml:space="preserve">FISZKI PREMIUM - j. niemiecki - Słownictwo 2   ISBN: 978-83-7843-076-6</t>
  </si>
  <si>
    <t xml:space="preserve">N3P</t>
  </si>
  <si>
    <t xml:space="preserve">FISZKI PREMIUM – j. niemiecki – Słownictwo 3</t>
  </si>
  <si>
    <t xml:space="preserve">978-83-7843-077-3</t>
  </si>
  <si>
    <t xml:space="preserve">FISZKI PREMIUM - j. niemiecki - Słownictwo 3   ISBN: 978-83-7843-077-3</t>
  </si>
  <si>
    <t xml:space="preserve">N4P</t>
  </si>
  <si>
    <t xml:space="preserve">FISZKI PREMIUM – j. niemiecki – Słownictwo 4</t>
  </si>
  <si>
    <t xml:space="preserve">978-83-7843-078-0</t>
  </si>
  <si>
    <t xml:space="preserve">FISZKI PREMIUM - j. niemiecki - Słownictwo 4   ISBN: 978-83-7843-078-0</t>
  </si>
  <si>
    <t xml:space="preserve">N5P</t>
  </si>
  <si>
    <t xml:space="preserve">FISZKI PREMIUM – j. niemiecki – Słownictwo 5</t>
  </si>
  <si>
    <t xml:space="preserve">978-83-7843-079-7</t>
  </si>
  <si>
    <t xml:space="preserve">FISZKI PREMIUM - j. niemiecki - Słownictwo 5   ISBN: 978-83-7843-079-7</t>
  </si>
  <si>
    <t xml:space="preserve">N6P</t>
  </si>
  <si>
    <t xml:space="preserve">FISZKI PREMIUM – j. niemiecki – Słownictwo 6</t>
  </si>
  <si>
    <t xml:space="preserve">978-83-7843-197-8</t>
  </si>
  <si>
    <t xml:space="preserve">FISZKI PREMIUM - j. niemiecki - Słownictwo 6   ISBN: 978-83-7843-197-8</t>
  </si>
  <si>
    <t xml:space="preserve">NCAP</t>
  </si>
  <si>
    <t xml:space="preserve">FISZKI PREMIUM – j. niemiecki – Czasowniki dla początkujących</t>
  </si>
  <si>
    <t xml:space="preserve">978-83-7843-127-5</t>
  </si>
  <si>
    <t xml:space="preserve">FISZKI PREMIUM - j. niemiecki - Czasowniki dla początkujących   ISBN: 978-83-7843-127-5</t>
  </si>
  <si>
    <t xml:space="preserve">NCBP</t>
  </si>
  <si>
    <t xml:space="preserve">FISZKI PREMIUM – j. niemiecki – Czasowniki dla średnio zaawansowanych</t>
  </si>
  <si>
    <t xml:space="preserve">978-83-7843-129-9</t>
  </si>
  <si>
    <t xml:space="preserve">FISZKI PREMIUM - j. niemiecki - Czasowniki dla średnio zaawansowanych   ISBN: 978-83-7843-129-9</t>
  </si>
  <si>
    <t xml:space="preserve">NKP</t>
  </si>
  <si>
    <t xml:space="preserve">FISZKI PREMIUM – j. niemiecki – Konwersacje</t>
  </si>
  <si>
    <t xml:space="preserve">978-83-7843-155-8</t>
  </si>
  <si>
    <t xml:space="preserve">FISZKI PREMIUM - j. niemiecki - Konwersacje   ISBN: 978-83-7843-155-8</t>
  </si>
  <si>
    <t xml:space="preserve">NBP</t>
  </si>
  <si>
    <t xml:space="preserve">FISZKI PREMIUM – j. niemiecki – Biznes</t>
  </si>
  <si>
    <t xml:space="preserve">978-83-7843-097-1</t>
  </si>
  <si>
    <t xml:space="preserve">FISZKI PREMIUM - j. niemiecki - Biznes   ISBN: 978-83-7843-097-1</t>
  </si>
  <si>
    <t xml:space="preserve">MNUP</t>
  </si>
  <si>
    <t xml:space="preserve">FISZKI PREMIUM – j. niemiecki – Matura ustna</t>
  </si>
  <si>
    <t xml:space="preserve">978-83-7843-044-5</t>
  </si>
  <si>
    <t xml:space="preserve">FISZKI PREMIUM - j. niemiecki - Matura ustna   ISBN: 978-83-7843-044-5</t>
  </si>
  <si>
    <t xml:space="preserve">100NIP</t>
  </si>
  <si>
    <t xml:space="preserve">FISZKI – j. niemiecki – Czasowniki nieregularne</t>
  </si>
  <si>
    <t xml:space="preserve">978-83-7843-165-7</t>
  </si>
  <si>
    <t xml:space="preserve">FISZKI - j. niemiecki - Czasowniki nieregularne   ISBN: 978-83-7843-165-7</t>
  </si>
  <si>
    <t xml:space="preserve">100NIIP</t>
  </si>
  <si>
    <t xml:space="preserve">FISZKI – j. niemiecki – Rekcja czasownika</t>
  </si>
  <si>
    <t xml:space="preserve">978-83-7843-166-4</t>
  </si>
  <si>
    <t xml:space="preserve">FISZKI - j. niemiecki - Rekcja czasownika   ISBN: 978-83-7843-166-4</t>
  </si>
  <si>
    <t xml:space="preserve">100NJFP</t>
  </si>
  <si>
    <t xml:space="preserve">FISZKI – j. niemiecki – Poznaj Niemcy</t>
  </si>
  <si>
    <t xml:space="preserve">978-83-7843-168-8</t>
  </si>
  <si>
    <t xml:space="preserve">FISZKI - j. niemiecki - Poznaj Niemcy  ISBN: 978-83-7843-168-8</t>
  </si>
  <si>
    <t xml:space="preserve">RozN</t>
  </si>
  <si>
    <t xml:space="preserve">Rozmówki niemieckie i karty do gry 2w1</t>
  </si>
  <si>
    <t xml:space="preserve">978-83-7843-251-7</t>
  </si>
  <si>
    <t xml:space="preserve">Rozmówki niemieckie i karty do gry 2w1 ISBN: 978-83-7843-251-7</t>
  </si>
  <si>
    <t xml:space="preserve">AN3</t>
  </si>
  <si>
    <t xml:space="preserve">FISZKI audio – j. niemiecki – Słownictwo 3</t>
  </si>
  <si>
    <t xml:space="preserve">978-83-61108-78-8</t>
  </si>
  <si>
    <t xml:space="preserve">FISZKI audio - j. niemiecki - Słownictwo 3 ISBN: 978-83-61108-78-8</t>
  </si>
  <si>
    <t xml:space="preserve">AN4</t>
  </si>
  <si>
    <t xml:space="preserve">FISZKI audio – j. niemiecki – Słownictwo 4</t>
  </si>
  <si>
    <t xml:space="preserve">978-83-61108-79-5</t>
  </si>
  <si>
    <t xml:space="preserve">FISZKI audio - j. niemiecki - Słownictwo 4  ISBN: 978-83-61108-79-5</t>
  </si>
  <si>
    <t xml:space="preserve">KN</t>
  </si>
  <si>
    <t xml:space="preserve">KLEJKI – j. niemiecki</t>
  </si>
  <si>
    <t xml:space="preserve">978-83-61108-92-4</t>
  </si>
  <si>
    <t xml:space="preserve">KLEJKI - j. niemiecki  ISBN: 978-83-61108-92-4</t>
  </si>
  <si>
    <t xml:space="preserve">norweski</t>
  </si>
  <si>
    <t xml:space="preserve">SOP</t>
  </si>
  <si>
    <t xml:space="preserve">FISZKI PREMIUM – j. norweski – Starter</t>
  </si>
  <si>
    <t xml:space="preserve">978-83-7843-123-7</t>
  </si>
  <si>
    <t xml:space="preserve">FISZKI PREMIUM - j. norweski - Starter   ISBN: 978-83-7843-123-7</t>
  </si>
  <si>
    <t xml:space="preserve">O1P</t>
  </si>
  <si>
    <t xml:space="preserve">FISZKI PREMIUM – j. norweski – Słownictwo 1</t>
  </si>
  <si>
    <t xml:space="preserve">978-83-7843-099-5</t>
  </si>
  <si>
    <t xml:space="preserve">FISZKI PREMIUM - j. norweski - Słownictwo 1   ISBN: 978-83-7843-099-5</t>
  </si>
  <si>
    <t xml:space="preserve">O2P</t>
  </si>
  <si>
    <t xml:space="preserve">FISZKI PREMIUM – j. norweski – Słownictwo 2</t>
  </si>
  <si>
    <t xml:space="preserve">978-83-7843-201-2</t>
  </si>
  <si>
    <t xml:space="preserve">FISZKI PREMIUM - j. norweski - Słownictwo 2   ISBN: 978-83-7843-201-2</t>
  </si>
  <si>
    <t xml:space="preserve">RozO</t>
  </si>
  <si>
    <t xml:space="preserve">Rozmówki norweskie i karty do gry 2w1</t>
  </si>
  <si>
    <t xml:space="preserve">978-83-7843-255-5</t>
  </si>
  <si>
    <t xml:space="preserve">Rozmówki norweskie i karty do gry 2w1 ISBN: 978-83-7843-255-5</t>
  </si>
  <si>
    <t xml:space="preserve">polski</t>
  </si>
  <si>
    <t xml:space="preserve">SLP</t>
  </si>
  <si>
    <t xml:space="preserve">FISZKI PREMIUM – j. polski – Starter</t>
  </si>
  <si>
    <t xml:space="preserve">978-83-7843-182-4</t>
  </si>
  <si>
    <t xml:space="preserve">FISZKI PREMIUM - j. polski - Starter   ISBN: 978-83-7843-182-4</t>
  </si>
  <si>
    <t xml:space="preserve">RozL</t>
  </si>
  <si>
    <t xml:space="preserve">Rozmówki polskie i karty do gry 2w1</t>
  </si>
  <si>
    <t xml:space="preserve">978-83-7843-258-6</t>
  </si>
  <si>
    <t xml:space="preserve">Rozmówki polskie i karty do gry 2w1 ISBN: 978-83-7843-258-6</t>
  </si>
  <si>
    <t xml:space="preserve">portugalski</t>
  </si>
  <si>
    <t xml:space="preserve">SPP</t>
  </si>
  <si>
    <t xml:space="preserve">FISZKI PREMIUM – j. portugalski – Starter</t>
  </si>
  <si>
    <t xml:space="preserve">978-83-7843-125-1</t>
  </si>
  <si>
    <t xml:space="preserve">FISZKI PREMIUM - j. portugalski - Starter   ISBN: 978-83-7843-125-1</t>
  </si>
  <si>
    <t xml:space="preserve">rosyjski</t>
  </si>
  <si>
    <t xml:space="preserve">SRP</t>
  </si>
  <si>
    <t xml:space="preserve">FISZKI PREMIUM – j. rosyjski – Starter</t>
  </si>
  <si>
    <t xml:space="preserve">978-83-7843-115-2</t>
  </si>
  <si>
    <t xml:space="preserve">FISZKI PREMIUM - j. rosyjski - Starter   ISBN: 978-83-7843-115-2</t>
  </si>
  <si>
    <t xml:space="preserve">R1P</t>
  </si>
  <si>
    <t xml:space="preserve">FISZKI PREMIUM – j. rosyjski – Słownictwo 1</t>
  </si>
  <si>
    <t xml:space="preserve">978-83-7843-144-2</t>
  </si>
  <si>
    <t xml:space="preserve">FISZKI PREMIUM - j. rosyjski - Słownictwo 1   ISBN: 978-83-7843-144-2</t>
  </si>
  <si>
    <t xml:space="preserve">R2P</t>
  </si>
  <si>
    <t xml:space="preserve">FISZKI PREMIUM – j. rosyjski – Słownictwo 2</t>
  </si>
  <si>
    <t xml:space="preserve">978-83-7843-145-9</t>
  </si>
  <si>
    <t xml:space="preserve">FISZKI PREMIUM - j. rosyjski - Słownictwo 2   ISBN: 978-83-7843-145-9</t>
  </si>
  <si>
    <t xml:space="preserve">KR</t>
  </si>
  <si>
    <t xml:space="preserve">KLEJKI – j. rosyjski</t>
  </si>
  <si>
    <t xml:space="preserve">978-83-61108-96-2</t>
  </si>
  <si>
    <t xml:space="preserve">KLEJKI - j. rosyjski  ISBN: 978-83-61108-96-2</t>
  </si>
  <si>
    <t xml:space="preserve">szwedzki</t>
  </si>
  <si>
    <t xml:space="preserve">SSP</t>
  </si>
  <si>
    <t xml:space="preserve">FISZKI PREMIUM – j. szwedzki – Starter</t>
  </si>
  <si>
    <t xml:space="preserve">978-83-7843-121-3</t>
  </si>
  <si>
    <t xml:space="preserve">FISZKI PREMIUM - j. szwedzki - Starter   ISBN: 978-83-7843-121-3</t>
  </si>
  <si>
    <t xml:space="preserve">włoski</t>
  </si>
  <si>
    <t xml:space="preserve">SWP</t>
  </si>
  <si>
    <t xml:space="preserve">FISZKI PREMIUM – j. włoski – Starter</t>
  </si>
  <si>
    <t xml:space="preserve">978-83-7843-113-8</t>
  </si>
  <si>
    <t xml:space="preserve">FISZKI PREMIUM - j. włoski - Starter   ISBN: 978-83-7843-113-8</t>
  </si>
  <si>
    <t xml:space="preserve">W1P</t>
  </si>
  <si>
    <t xml:space="preserve">FISZKI PREMIUM – j. włoski – Słownictwo 1</t>
  </si>
  <si>
    <t xml:space="preserve">978-83-7843-150-3</t>
  </si>
  <si>
    <t xml:space="preserve">FISZKI PREMIUM - j. włoski - Słownictwo 1   ISBN: 978-83-7843-150-3</t>
  </si>
  <si>
    <t xml:space="preserve">W2P</t>
  </si>
  <si>
    <t xml:space="preserve">FISZKI PREMIUM – j. włoski – Słownictwo 2</t>
  </si>
  <si>
    <t xml:space="preserve">978-83-7843-151-0</t>
  </si>
  <si>
    <t xml:space="preserve">FISZKI PREMIUM - j. włoski - Słownictwo 2   ISBN: 978-83-7843-151-0</t>
  </si>
  <si>
    <t xml:space="preserve">W3P</t>
  </si>
  <si>
    <t xml:space="preserve">FISZKI PREMIUM – j. włoski – Słownictwo 3</t>
  </si>
  <si>
    <t xml:space="preserve">978-83-7843-152-7</t>
  </si>
  <si>
    <t xml:space="preserve">FISZKI PREMIUM - j. włoski - Słownictwo 3   ISBN: 978-83-7843-152-7</t>
  </si>
  <si>
    <t xml:space="preserve">W4P</t>
  </si>
  <si>
    <t xml:space="preserve">FISZKI PREMIUM – j. włoski – Słownictwo 4</t>
  </si>
  <si>
    <t xml:space="preserve">978-83-7843-153-4</t>
  </si>
  <si>
    <t xml:space="preserve">FISZKI PREMIUM - j. włoski - Słownictwo 4   ISBN: 978-83-7843-153-4</t>
  </si>
  <si>
    <t xml:space="preserve">WCAP</t>
  </si>
  <si>
    <t xml:space="preserve">FISZKI PREMIUM – j. włoski – Czasowniki dla początkujących</t>
  </si>
  <si>
    <t xml:space="preserve">978-83-7843-103-9</t>
  </si>
  <si>
    <t xml:space="preserve">FISZKI PREMIUM - j. włoski - Czasowniki dla początkujących   ISBN: 978-83-7843-103-9</t>
  </si>
  <si>
    <t xml:space="preserve">WCBP</t>
  </si>
  <si>
    <t xml:space="preserve">FISZKI PREMIUM – j. włoski – Czasowniki dla średnio zaawansowanych</t>
  </si>
  <si>
    <t xml:space="preserve">978-83-7843-175-6</t>
  </si>
  <si>
    <t xml:space="preserve">FISZKI PREMIUM - j. włoski - Czasowniki dla średnio zaawansowanych   ISBN: 978-83-7843-175-6</t>
  </si>
  <si>
    <t xml:space="preserve">WKP</t>
  </si>
  <si>
    <t xml:space="preserve">FISZKI PREMIUM – j. włoski – Konwersacje</t>
  </si>
  <si>
    <t xml:space="preserve">978-83-7843-159-6</t>
  </si>
  <si>
    <t xml:space="preserve">FISZKI PREMIUM - j. włoski - Konwersacje   ISBN: 978-83-7843-159-6</t>
  </si>
  <si>
    <t xml:space="preserve">100WJFP</t>
  </si>
  <si>
    <t xml:space="preserve">FISZKI – j. włoski – Poznaj Włochy</t>
  </si>
  <si>
    <t xml:space="preserve">978-83-7843-171-8</t>
  </si>
  <si>
    <t xml:space="preserve">FISZKI - j. włoski - Poznaj Włochy  ISBN: 978-83-7843-171-8</t>
  </si>
  <si>
    <t xml:space="preserve">RozW</t>
  </si>
  <si>
    <t xml:space="preserve">Rozmówki włoskie i karty do gry 2w1</t>
  </si>
  <si>
    <t xml:space="preserve">978-83-7843-254-8</t>
  </si>
  <si>
    <t xml:space="preserve">Rozmówki włoskie i karty do gry 2w1 ISBN: 978-83-7843-254-8</t>
  </si>
  <si>
    <t xml:space="preserve">KW</t>
  </si>
  <si>
    <t xml:space="preserve">KLEJKI – j. włoski</t>
  </si>
  <si>
    <t xml:space="preserve">978-83-61108-95-5</t>
  </si>
  <si>
    <t xml:space="preserve">KLEJKI - j. włoski  ISBN: 978-83-61108-95-5</t>
  </si>
  <si>
    <t xml:space="preserve">akcesoria</t>
  </si>
  <si>
    <t xml:space="preserve">IB1</t>
  </si>
  <si>
    <t xml:space="preserve">FISZKI IN BLANCO – 100</t>
  </si>
  <si>
    <t xml:space="preserve">FISZKI IN BLANCO - 100   EAN: 5907591927356</t>
  </si>
  <si>
    <t xml:space="preserve">IB3</t>
  </si>
  <si>
    <t xml:space="preserve">FISZKI IN BLANCO – 300</t>
  </si>
  <si>
    <t xml:space="preserve">5907591927363</t>
  </si>
  <si>
    <t xml:space="preserve">FISZKI IN BLANCO - 300   EAN: 5907591927363</t>
  </si>
  <si>
    <t xml:space="preserve">IB10</t>
  </si>
  <si>
    <t xml:space="preserve">FISZKI IN BLANCO – 1000</t>
  </si>
  <si>
    <t xml:space="preserve">5907591927370</t>
  </si>
  <si>
    <t xml:space="preserve">FISZKI IN BLANCO - 1000   EAN: 5907591927370</t>
  </si>
  <si>
    <t xml:space="preserve">CSP</t>
  </si>
  <si>
    <t xml:space="preserve">CLASSIC – kartonowy MEMOBOX</t>
  </si>
  <si>
    <t xml:space="preserve">CLASSIC - kartonowy MEMOBOX   EAN: 5907591927349</t>
  </si>
  <si>
    <t xml:space="preserve">ET</t>
  </si>
  <si>
    <t xml:space="preserve">ETUI – pudełeczko na fiszki</t>
  </si>
  <si>
    <t xml:space="preserve">ETUI - pudełeczko na fiszki   EAN: 5907591927400</t>
  </si>
  <si>
    <t xml:space="preserve">mat. market.</t>
  </si>
  <si>
    <t xml:space="preserve">POS display grajki (1x)4x5 sklejka</t>
  </si>
  <si>
    <t xml:space="preserve">Display Grajki poziomy sklejka</t>
  </si>
  <si>
    <t xml:space="preserve">-</t>
  </si>
  <si>
    <t xml:space="preserve">POS displayzamykany bucki (1x)4x5 karton</t>
  </si>
  <si>
    <t xml:space="preserve">Display kartonowy dla serii BUCKIACADEMY</t>
  </si>
  <si>
    <t xml:space="preserve">POS display seria100 (1x)5x6 mikrofala</t>
  </si>
  <si>
    <t xml:space="preserve">Display kartonowy do serii 100 (dla 24 szt. produktu)</t>
  </si>
  <si>
    <t xml:space="preserve">POS display survival (1x)5x6 mikrofala</t>
  </si>
  <si>
    <t xml:space="preserve">Display kartonowy do serii Survival</t>
  </si>
  <si>
    <t xml:space="preserve">POS displayzamykany karty (1x)4x5 karton</t>
  </si>
  <si>
    <t xml:space="preserve">Display kartonowy na karty (dla 20szt. produktu)</t>
  </si>
  <si>
    <t xml:space="preserve">POS displayzamykany karty (1x)6x10 mikrofala</t>
  </si>
  <si>
    <t xml:space="preserve">Display kartonowy na karty zamykany (dla 60szt. produktu)</t>
  </si>
  <si>
    <t xml:space="preserve">POS display Mądry Rodzic (1x)4x5 sklejka</t>
  </si>
  <si>
    <t xml:space="preserve">Display Mądry Rodzic poziomy sklejka</t>
  </si>
  <si>
    <t xml:space="preserve">POS displayzamykany seria100 (1x)4x5 mikrofala</t>
  </si>
  <si>
    <t xml:space="preserve">Display na fiszki z serii 100 (dla 20szt.produktu)</t>
  </si>
  <si>
    <t xml:space="preserve">POS display grajki (2x)2x5 pcv</t>
  </si>
  <si>
    <t xml:space="preserve">Display na Grajki pionowy PCV</t>
  </si>
  <si>
    <t xml:space="preserve">POS display seria100 (1x)5x4 pcv</t>
  </si>
  <si>
    <t xml:space="preserve">Display pcv dla serii 100 (dla 20szt. produktu)</t>
  </si>
  <si>
    <t xml:space="preserve">POS listwa FISZKI</t>
  </si>
  <si>
    <t xml:space="preserve">Listwa FISZKI na półkę</t>
  </si>
  <si>
    <t xml:space="preserve">POS listwa MYŚLĘ,WIĘC FISZKI</t>
  </si>
  <si>
    <t xml:space="preserve">Listwa MYŚLĘ, WIĘC FISZKI na półkę</t>
  </si>
  <si>
    <t xml:space="preserve">POS plakat bucki A3 karton</t>
  </si>
  <si>
    <t xml:space="preserve">Plakat BuckiAcademy </t>
  </si>
  <si>
    <t xml:space="preserve">POS plakat Fiszki A3 karton</t>
  </si>
  <si>
    <t xml:space="preserve">Plakat FISZKI</t>
  </si>
  <si>
    <t xml:space="preserve">POS plakat grajki A3 karton</t>
  </si>
  <si>
    <t xml:space="preserve">Plakat Grajki</t>
  </si>
  <si>
    <t xml:space="preserve">POS plakat survival C4 karton</t>
  </si>
  <si>
    <t xml:space="preserve">Plakat Survival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</si>
</sst>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zł-415];[RED]\-#,##0.00\ [$zł-415]"/>
    <numFmt numFmtId="166" formatCode="0%"/>
    <numFmt numFmtId="167" formatCode="#,##0.00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20"/>
      <name val="Calibri"/>
      <family val="2"/>
      <charset val="1"/>
    </font>
    <font>
      <b val="true"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9EE3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D0EFFD"/>
        <bgColor rgb="FFCCFFFF"/>
      </patternFill>
    </fill>
    <fill>
      <patternFill patternType="solid">
        <fgColor rgb="FFDDDDDD"/>
        <bgColor rgb="FFD0EFF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0EFFD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EE3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true" outlineLevelRow="0" outlineLevelCol="0"/>
  <cols>
    <col collapsed="false" customWidth="true" hidden="false" outlineLevel="0" max="2" min="1" style="1" width="11.26"/>
    <col collapsed="false" customWidth="true" hidden="false" outlineLevel="0" max="3" min="3" style="1" width="59.81"/>
    <col collapsed="false" customWidth="true" hidden="false" outlineLevel="0" max="4" min="4" style="2" width="17.36"/>
    <col collapsed="false" customWidth="true" hidden="false" outlineLevel="0" max="6" min="5" style="1" width="11.26"/>
    <col collapsed="false" customWidth="true" hidden="false" outlineLevel="0" max="7" min="7" style="2" width="11.26"/>
    <col collapsed="false" customWidth="false" hidden="false" outlineLevel="0" max="8" min="8" style="1" width="11.5"/>
    <col collapsed="false" customWidth="false" hidden="true" outlineLevel="0" max="9" min="9" style="1" width="11.52"/>
    <col collapsed="false" customWidth="true" hidden="true" outlineLevel="0" max="10" min="10" style="1" width="9.91"/>
    <col collapsed="false" customWidth="true" hidden="true" outlineLevel="0" max="11" min="11" style="1" width="8.21"/>
    <col collapsed="false" customWidth="true" hidden="true" outlineLevel="0" max="12" min="12" style="1" width="10.73"/>
    <col collapsed="false" customWidth="true" hidden="true" outlineLevel="0" max="13" min="13" style="1" width="10.32"/>
    <col collapsed="false" customWidth="true" hidden="true" outlineLevel="0" max="14" min="14" style="1" width="8.79"/>
    <col collapsed="false" customWidth="true" hidden="true" outlineLevel="0" max="15" min="15" style="1" width="10.88"/>
    <col collapsed="false" customWidth="true" hidden="true" outlineLevel="0" max="16" min="16" style="1" width="10.73"/>
    <col collapsed="false" customWidth="true" hidden="true" outlineLevel="0" max="17" min="17" style="1" width="10.32"/>
    <col collapsed="false" customWidth="true" hidden="true" outlineLevel="0" max="18" min="18" style="1" width="8.79"/>
    <col collapsed="false" customWidth="true" hidden="true" outlineLevel="0" max="19" min="19" style="1" width="10.88"/>
    <col collapsed="false" customWidth="true" hidden="true" outlineLevel="0" max="20" min="20" style="1" width="10.73"/>
    <col collapsed="false" customWidth="true" hidden="true" outlineLevel="0" max="21" min="21" style="1" width="10.32"/>
    <col collapsed="false" customWidth="true" hidden="true" outlineLevel="0" max="22" min="22" style="1" width="8.79"/>
    <col collapsed="false" customWidth="true" hidden="true" outlineLevel="0" max="23" min="23" style="1" width="10.88"/>
    <col collapsed="false" customWidth="true" hidden="true" outlineLevel="0" max="24" min="24" style="1" width="10.73"/>
    <col collapsed="false" customWidth="true" hidden="true" outlineLevel="0" max="25" min="25" style="1" width="10.32"/>
    <col collapsed="false" customWidth="true" hidden="true" outlineLevel="0" max="26" min="26" style="1" width="8.79"/>
    <col collapsed="false" customWidth="true" hidden="true" outlineLevel="0" max="27" min="27" style="1" width="10.88"/>
    <col collapsed="false" customWidth="true" hidden="true" outlineLevel="0" max="28" min="28" style="1" width="10.73"/>
    <col collapsed="false" customWidth="true" hidden="true" outlineLevel="0" max="29" min="29" style="1" width="10.32"/>
    <col collapsed="false" customWidth="true" hidden="true" outlineLevel="0" max="30" min="30" style="1" width="8.79"/>
    <col collapsed="false" customWidth="true" hidden="true" outlineLevel="0" max="31" min="31" style="1" width="10.88"/>
    <col collapsed="false" customWidth="true" hidden="true" outlineLevel="0" max="32" min="32" style="1" width="10.73"/>
    <col collapsed="false" customWidth="true" hidden="true" outlineLevel="0" max="33" min="33" style="1" width="10.32"/>
    <col collapsed="false" customWidth="true" hidden="true" outlineLevel="0" max="34" min="34" style="1" width="8.79"/>
    <col collapsed="false" customWidth="true" hidden="true" outlineLevel="0" max="35" min="35" style="1" width="10.88"/>
    <col collapsed="false" customWidth="true" hidden="true" outlineLevel="0" max="36" min="36" style="1" width="10.73"/>
    <col collapsed="false" customWidth="true" hidden="true" outlineLevel="0" max="37" min="37" style="1" width="10.32"/>
    <col collapsed="false" customWidth="true" hidden="true" outlineLevel="0" max="38" min="38" style="1" width="8.79"/>
    <col collapsed="false" customWidth="true" hidden="true" outlineLevel="0" max="39" min="39" style="1" width="10.88"/>
    <col collapsed="false" customWidth="true" hidden="true" outlineLevel="0" max="40" min="40" style="1" width="10.73"/>
    <col collapsed="false" customWidth="true" hidden="true" outlineLevel="0" max="41" min="41" style="1" width="10.32"/>
    <col collapsed="false" customWidth="true" hidden="true" outlineLevel="0" max="42" min="42" style="1" width="8.79"/>
    <col collapsed="false" customWidth="true" hidden="true" outlineLevel="0" max="43" min="43" style="1" width="10.88"/>
    <col collapsed="false" customWidth="true" hidden="true" outlineLevel="0" max="44" min="44" style="1" width="10.73"/>
    <col collapsed="false" customWidth="true" hidden="true" outlineLevel="0" max="45" min="45" style="1" width="10.32"/>
    <col collapsed="false" customWidth="true" hidden="true" outlineLevel="0" max="46" min="46" style="1" width="8.79"/>
    <col collapsed="false" customWidth="true" hidden="true" outlineLevel="0" max="47" min="47" style="1" width="10.88"/>
    <col collapsed="false" customWidth="true" hidden="true" outlineLevel="0" max="48" min="48" style="1" width="10.73"/>
    <col collapsed="false" customWidth="true" hidden="true" outlineLevel="0" max="49" min="49" style="1" width="10.32"/>
    <col collapsed="false" customWidth="true" hidden="true" outlineLevel="0" max="50" min="50" style="1" width="8.79"/>
    <col collapsed="false" customWidth="true" hidden="true" outlineLevel="0" max="51" min="51" style="1" width="10.88"/>
    <col collapsed="false" customWidth="true" hidden="true" outlineLevel="0" max="52" min="52" style="1" width="10.73"/>
    <col collapsed="false" customWidth="true" hidden="true" outlineLevel="0" max="53" min="53" style="1" width="10.32"/>
    <col collapsed="false" customWidth="true" hidden="true" outlineLevel="0" max="54" min="54" style="1" width="8.79"/>
    <col collapsed="false" customWidth="true" hidden="true" outlineLevel="0" max="55" min="55" style="1" width="10.88"/>
    <col collapsed="false" customWidth="true" hidden="true" outlineLevel="0" max="56" min="56" style="1" width="10.73"/>
    <col collapsed="false" customWidth="true" hidden="true" outlineLevel="0" max="57" min="57" style="1" width="10.32"/>
    <col collapsed="false" customWidth="true" hidden="true" outlineLevel="0" max="58" min="58" style="1" width="8.79"/>
    <col collapsed="false" customWidth="true" hidden="true" outlineLevel="0" max="59" min="59" style="1" width="10.88"/>
    <col collapsed="false" customWidth="true" hidden="true" outlineLevel="0" max="60" min="60" style="1" width="10.73"/>
    <col collapsed="false" customWidth="true" hidden="true" outlineLevel="0" max="61" min="61" style="1" width="10.32"/>
    <col collapsed="false" customWidth="true" hidden="true" outlineLevel="0" max="62" min="62" style="1" width="8.79"/>
    <col collapsed="false" customWidth="true" hidden="true" outlineLevel="0" max="63" min="63" style="1" width="10.88"/>
    <col collapsed="false" customWidth="true" hidden="true" outlineLevel="0" max="64" min="64" style="1" width="10.73"/>
    <col collapsed="false" customWidth="true" hidden="true" outlineLevel="0" max="65" min="65" style="1" width="10.32"/>
    <col collapsed="false" customWidth="true" hidden="true" outlineLevel="0" max="66" min="66" style="1" width="8.79"/>
    <col collapsed="false" customWidth="true" hidden="true" outlineLevel="0" max="67" min="67" style="1" width="10.88"/>
    <col collapsed="false" customWidth="true" hidden="true" outlineLevel="0" max="68" min="68" style="1" width="37.56"/>
    <col collapsed="false" customWidth="true" hidden="true" outlineLevel="0" max="69" min="69" style="1" width="9.35"/>
    <col collapsed="false" customWidth="true" hidden="true" outlineLevel="0" max="70" min="70" style="1" width="75.07"/>
    <col collapsed="false" customWidth="true" hidden="true" outlineLevel="0" max="71" min="71" style="1" width="4.76"/>
    <col collapsed="false" customWidth="true" hidden="true" outlineLevel="0" max="72" min="72" style="1" width="10.73"/>
    <col collapsed="false" customWidth="true" hidden="true" outlineLevel="0" max="73" min="73" style="1" width="4.48"/>
    <col collapsed="false" customWidth="true" hidden="true" outlineLevel="0" max="74" min="74" style="1" width="8.21"/>
    <col collapsed="false" customWidth="true" hidden="true" outlineLevel="0" max="75" min="75" style="1" width="9.47"/>
    <col collapsed="false" customWidth="true" hidden="true" outlineLevel="0" max="76" min="76" style="1" width="11.43"/>
    <col collapsed="false" customWidth="true" hidden="true" outlineLevel="0" max="77" min="77" style="1" width="4.9"/>
    <col collapsed="false" customWidth="true" hidden="true" outlineLevel="0" max="78" min="78" style="1" width="4.76"/>
    <col collapsed="false" customWidth="true" hidden="true" outlineLevel="0" max="79" min="79" style="1" width="9.91"/>
    <col collapsed="false" customWidth="true" hidden="true" outlineLevel="0" max="80" min="80" style="1" width="12.96"/>
    <col collapsed="false" customWidth="true" hidden="true" outlineLevel="0" max="81" min="81" style="1" width="8.21"/>
    <col collapsed="false" customWidth="true" hidden="true" outlineLevel="0" max="82" min="82" style="1" width="10.73"/>
    <col collapsed="false" customWidth="true" hidden="true" outlineLevel="0" max="256" min="83" style="1" width="1.05"/>
    <col collapsed="false" customWidth="true" hidden="true" outlineLevel="0" max="257" min="257" style="1" width="7.22"/>
    <col collapsed="false" customWidth="true" hidden="true" outlineLevel="0" max="1025" min="258" style="0" width="1.05"/>
  </cols>
  <sheetData>
    <row r="1" customFormat="false" ht="14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4.75" hidden="false" customHeight="true" outlineLevel="0" collapsed="false">
      <c r="A2" s="4"/>
      <c r="B2" s="4"/>
      <c r="C2" s="4"/>
      <c r="D2" s="4"/>
      <c r="E2" s="5"/>
      <c r="F2" s="4"/>
      <c r="G2" s="4"/>
      <c r="H2" s="4"/>
    </row>
    <row r="3" customFormat="false" ht="14.75" hidden="false" customHeight="true" outlineLevel="0" collapsed="false">
      <c r="A3" s="6"/>
      <c r="B3" s="4"/>
      <c r="C3" s="4" t="s">
        <v>1</v>
      </c>
      <c r="D3" s="6"/>
      <c r="E3" s="7" t="s">
        <v>2</v>
      </c>
      <c r="F3" s="8"/>
      <c r="G3" s="6"/>
      <c r="H3" s="6"/>
      <c r="J3" s="1" t="s">
        <v>3</v>
      </c>
    </row>
    <row r="4" customFormat="false" ht="14.75" hidden="false" customHeight="true" outlineLevel="0" collapsed="false">
      <c r="A4" s="6"/>
      <c r="B4" s="6"/>
      <c r="C4" s="4" t="s">
        <v>4</v>
      </c>
      <c r="D4" s="6"/>
      <c r="E4" s="9"/>
      <c r="F4" s="10"/>
      <c r="G4" s="11"/>
      <c r="H4" s="4"/>
    </row>
    <row r="5" customFormat="false" ht="14.75" hidden="false" customHeight="true" outlineLevel="0" collapsed="false">
      <c r="A5" s="6"/>
      <c r="B5" s="6"/>
      <c r="C5" s="4" t="s">
        <v>5</v>
      </c>
      <c r="D5" s="6"/>
      <c r="E5" s="7" t="s">
        <v>6</v>
      </c>
      <c r="F5" s="12" t="n">
        <f aca="false">H181</f>
        <v>0</v>
      </c>
      <c r="G5" s="4"/>
      <c r="H5" s="4"/>
      <c r="J5" s="13"/>
    </row>
    <row r="6" customFormat="false" ht="14.75" hidden="false" customHeight="true" outlineLevel="0" collapsed="false">
      <c r="A6" s="6"/>
      <c r="B6" s="6"/>
      <c r="C6" s="14" t="s">
        <v>7</v>
      </c>
      <c r="D6" s="4"/>
      <c r="E6" s="15" t="str">
        <f aca="false">IF(SUM(H11:H164)=0,"",IF(AND(SUM(H11:H164)&gt;0,SUM(H11:H164)&lt;150),"Do darmowej dostawy brakuje:",IF(SUM(H11:H164)&gt;150,"Darmowa dostawa!","")))</f>
        <v/>
      </c>
      <c r="F6" s="15"/>
      <c r="G6" s="16" t="str">
        <f aca="false">IF(SUM(H11:H164)=0,"",IF(AND(SUM(H11:H164)&gt;0,SUM(H11:H164)&lt;150),(150-SUM(H11:H164)),""))</f>
        <v/>
      </c>
      <c r="H6" s="4"/>
    </row>
    <row r="7" customFormat="false" ht="14.75" hidden="false" customHeight="true" outlineLevel="0" collapsed="false">
      <c r="A7" s="4"/>
      <c r="B7" s="4"/>
      <c r="C7" s="4"/>
      <c r="D7" s="4"/>
      <c r="E7" s="5"/>
      <c r="F7" s="4"/>
      <c r="G7" s="4"/>
      <c r="H7" s="4"/>
      <c r="K7" s="13"/>
    </row>
    <row r="8" customFormat="false" ht="14.75" hidden="false" customHeight="true" outlineLevel="0" collapsed="false">
      <c r="A8" s="6"/>
      <c r="B8" s="6"/>
      <c r="C8" s="17" t="s">
        <v>8</v>
      </c>
      <c r="D8" s="17"/>
      <c r="E8" s="17"/>
      <c r="F8" s="17"/>
      <c r="G8" s="4"/>
      <c r="H8" s="4"/>
    </row>
    <row r="9" customFormat="false" ht="14.75" hidden="false" customHeight="true" outlineLevel="0" collapsed="false">
      <c r="A9" s="4"/>
      <c r="B9" s="4"/>
      <c r="C9" s="4"/>
      <c r="D9" s="4"/>
      <c r="E9" s="5"/>
      <c r="F9" s="4"/>
      <c r="G9" s="4"/>
      <c r="H9" s="4"/>
      <c r="J9" s="13"/>
    </row>
    <row r="10" customFormat="false" ht="44.2" hidden="false" customHeight="true" outlineLevel="0" collapsed="false">
      <c r="A10" s="18" t="s">
        <v>9</v>
      </c>
      <c r="B10" s="18" t="s">
        <v>10</v>
      </c>
      <c r="C10" s="18" t="s">
        <v>11</v>
      </c>
      <c r="D10" s="18" t="s">
        <v>12</v>
      </c>
      <c r="E10" s="19" t="s">
        <v>13</v>
      </c>
      <c r="F10" s="18" t="s">
        <v>14</v>
      </c>
      <c r="G10" s="18" t="s">
        <v>15</v>
      </c>
      <c r="H10" s="18" t="s">
        <v>16</v>
      </c>
      <c r="J10" s="1" t="s">
        <v>17</v>
      </c>
      <c r="K10" s="1" t="s">
        <v>18</v>
      </c>
      <c r="L10" s="20" t="n">
        <v>26</v>
      </c>
      <c r="M10" s="21" t="s">
        <v>17</v>
      </c>
      <c r="N10" s="21" t="s">
        <v>18</v>
      </c>
      <c r="O10" s="21" t="s">
        <v>19</v>
      </c>
      <c r="P10" s="20" t="n">
        <v>30</v>
      </c>
      <c r="Q10" s="21" t="s">
        <v>17</v>
      </c>
      <c r="R10" s="21" t="s">
        <v>18</v>
      </c>
      <c r="S10" s="21" t="s">
        <v>19</v>
      </c>
      <c r="T10" s="20" t="n">
        <v>35</v>
      </c>
      <c r="U10" s="21" t="s">
        <v>17</v>
      </c>
      <c r="V10" s="21" t="s">
        <v>18</v>
      </c>
      <c r="W10" s="21" t="s">
        <v>19</v>
      </c>
      <c r="X10" s="20" t="n">
        <v>38</v>
      </c>
      <c r="Y10" s="21" t="s">
        <v>17</v>
      </c>
      <c r="Z10" s="21" t="s">
        <v>18</v>
      </c>
      <c r="AA10" s="21" t="s">
        <v>19</v>
      </c>
      <c r="AB10" s="20" t="n">
        <v>40</v>
      </c>
      <c r="AC10" s="21" t="s">
        <v>17</v>
      </c>
      <c r="AD10" s="21" t="s">
        <v>18</v>
      </c>
      <c r="AE10" s="21" t="s">
        <v>19</v>
      </c>
      <c r="AF10" s="20" t="n">
        <v>45</v>
      </c>
      <c r="AG10" s="21" t="s">
        <v>17</v>
      </c>
      <c r="AH10" s="21" t="s">
        <v>18</v>
      </c>
      <c r="AI10" s="21" t="s">
        <v>19</v>
      </c>
      <c r="AJ10" s="20" t="n">
        <v>46</v>
      </c>
      <c r="AK10" s="21" t="s">
        <v>17</v>
      </c>
      <c r="AL10" s="21" t="s">
        <v>18</v>
      </c>
      <c r="AM10" s="21" t="s">
        <v>19</v>
      </c>
      <c r="AN10" s="20" t="n">
        <v>48</v>
      </c>
      <c r="AO10" s="21" t="s">
        <v>17</v>
      </c>
      <c r="AP10" s="21" t="s">
        <v>18</v>
      </c>
      <c r="AQ10" s="21" t="s">
        <v>19</v>
      </c>
      <c r="AR10" s="20" t="n">
        <v>50</v>
      </c>
      <c r="AS10" s="21" t="s">
        <v>17</v>
      </c>
      <c r="AT10" s="21" t="s">
        <v>18</v>
      </c>
      <c r="AU10" s="21" t="s">
        <v>19</v>
      </c>
      <c r="AV10" s="20" t="n">
        <v>52</v>
      </c>
      <c r="AW10" s="21" t="s">
        <v>17</v>
      </c>
      <c r="AX10" s="21" t="s">
        <v>18</v>
      </c>
      <c r="AY10" s="21" t="s">
        <v>19</v>
      </c>
      <c r="AZ10" s="20" t="n">
        <v>53</v>
      </c>
      <c r="BA10" s="21" t="s">
        <v>17</v>
      </c>
      <c r="BB10" s="21" t="s">
        <v>18</v>
      </c>
      <c r="BC10" s="21" t="s">
        <v>19</v>
      </c>
      <c r="BD10" s="20" t="n">
        <v>54</v>
      </c>
      <c r="BE10" s="21" t="s">
        <v>17</v>
      </c>
      <c r="BF10" s="21" t="s">
        <v>18</v>
      </c>
      <c r="BG10" s="21" t="s">
        <v>19</v>
      </c>
      <c r="BH10" s="20" t="n">
        <v>55</v>
      </c>
      <c r="BI10" s="21" t="s">
        <v>17</v>
      </c>
      <c r="BJ10" s="21" t="s">
        <v>18</v>
      </c>
      <c r="BK10" s="21" t="s">
        <v>19</v>
      </c>
      <c r="BL10" s="20" t="n">
        <v>58</v>
      </c>
      <c r="BM10" s="21" t="s">
        <v>17</v>
      </c>
      <c r="BN10" s="21" t="s">
        <v>18</v>
      </c>
      <c r="BO10" s="21" t="s">
        <v>19</v>
      </c>
      <c r="BP10" s="21"/>
      <c r="BQ10" s="21"/>
      <c r="BS10" s="21"/>
      <c r="BV10" s="22" t="s">
        <v>20</v>
      </c>
      <c r="BW10" s="22" t="s">
        <v>21</v>
      </c>
      <c r="BX10" s="22" t="s">
        <v>22</v>
      </c>
      <c r="BY10" s="22" t="s">
        <v>23</v>
      </c>
      <c r="BZ10" s="22" t="s">
        <v>24</v>
      </c>
      <c r="CA10" s="22" t="s">
        <v>17</v>
      </c>
      <c r="CB10" s="22" t="s">
        <v>25</v>
      </c>
      <c r="CC10" s="22" t="s">
        <v>18</v>
      </c>
      <c r="CD10" s="22" t="s">
        <v>19</v>
      </c>
    </row>
    <row r="11" customFormat="false" ht="14.75" hidden="false" customHeight="true" outlineLevel="0" collapsed="false">
      <c r="A11" s="23" t="s">
        <v>26</v>
      </c>
      <c r="B11" s="23" t="s">
        <v>27</v>
      </c>
      <c r="C11" s="23" t="s">
        <v>28</v>
      </c>
      <c r="D11" s="24" t="s">
        <v>29</v>
      </c>
      <c r="E11" s="25" t="n">
        <v>11.99</v>
      </c>
      <c r="F11" s="25" t="str">
        <f aca="false">IF($F$3=0.26,O11,IF($F$3=0.3,S11,IF($F$3=0.35,W11,IF($F$3=0.38,AA11,IF($F$3=0.4,AE11,IF($F$3=0.45,AI11,IF($F$3=0.46,AM11,IF($F$3=0.48,AQ11,IF($F$3=0.5,AU11,IF($F$3=0.52,AY11,IF($F$3=0.53,BC11,IF($F$3=0.4,BG11,IF($F$3=0.55,BK11,IF($F$3=0.58,BO11,""))))))))))))))</f>
        <v/>
      </c>
      <c r="G11" s="26"/>
      <c r="H11" s="25" t="str">
        <f aca="false">IFERROR(F11*G11,"")</f>
        <v/>
      </c>
      <c r="I11" s="21"/>
      <c r="J11" s="13" t="e">
        <f aca="false">G11*(IF($F$3=0.26,M11,IF($F$3=0.3,Q11,IF($F$3=0.35,U11,IF($F$3=0.38,Y11,IF($F$3=0.4,AC11,IF($F$3=0.45,AG11,IF($F$3=0.46,AK11,IF($F$3=0.48,AO11,IF($F$3=0.5,AS11,IF($F$3=0.52,AW11,IF($F$3=0.53,BA11,IF($F$3=0.4,BE11,IF($F$3=0.55,BI11,IF($F$3=0.58,BM11,"")))))))))))))))</f>
        <v>#VALUE!</v>
      </c>
      <c r="K11" s="13" t="e">
        <f aca="false">G11*(IF($F$3=0.26,N11,IF($F$3=0.3,R11,IF($F$3=0.35,V11,IF($F$3=0.38,Z11,IF($F$3=0.4,AD11,IF($F$3=0.45,AH11,IF($F$3=0.46,AL11,IF($F$3=0.48,AP11,IF($F$3=0.5,AT11,IF($F$3=0.52,AX11,IF($F$3=0.53,BB11,IF($F$3=0.4,BF11,IF($F$3=0.55,BJ11,IF($F$3=0.58,BN11,"")))))))))))))))</f>
        <v>#VALUE!</v>
      </c>
      <c r="L11" s="1" t="s">
        <v>27</v>
      </c>
      <c r="M11" s="27" t="n">
        <v>8.46</v>
      </c>
      <c r="N11" s="27" t="n">
        <v>0.42</v>
      </c>
      <c r="O11" s="27" t="n">
        <v>8.88</v>
      </c>
      <c r="P11" s="1" t="s">
        <v>27</v>
      </c>
      <c r="Q11" s="27" t="n">
        <v>7.99</v>
      </c>
      <c r="R11" s="27" t="n">
        <v>0.4</v>
      </c>
      <c r="S11" s="27" t="n">
        <v>8.39</v>
      </c>
      <c r="T11" s="1" t="s">
        <v>27</v>
      </c>
      <c r="U11" s="21" t="n">
        <v>7.42</v>
      </c>
      <c r="V11" s="21" t="n">
        <v>0.37</v>
      </c>
      <c r="W11" s="21" t="n">
        <v>7.79</v>
      </c>
      <c r="X11" s="1" t="s">
        <v>27</v>
      </c>
      <c r="Y11" s="27" t="n">
        <v>7.09</v>
      </c>
      <c r="Z11" s="27" t="n">
        <v>0.35</v>
      </c>
      <c r="AA11" s="27" t="n">
        <v>7.44</v>
      </c>
      <c r="AB11" s="1" t="s">
        <v>27</v>
      </c>
      <c r="AC11" s="27" t="n">
        <v>6.85</v>
      </c>
      <c r="AD11" s="27" t="n">
        <v>0.34</v>
      </c>
      <c r="AE11" s="27" t="n">
        <v>7.19</v>
      </c>
      <c r="AF11" s="1" t="s">
        <v>27</v>
      </c>
      <c r="AG11" s="27" t="n">
        <v>6.28</v>
      </c>
      <c r="AH11" s="27" t="n">
        <v>0.31</v>
      </c>
      <c r="AI11" s="27" t="n">
        <v>6.59</v>
      </c>
      <c r="AJ11" s="1" t="s">
        <v>27</v>
      </c>
      <c r="AK11" s="27" t="n">
        <v>6.16</v>
      </c>
      <c r="AL11" s="27" t="n">
        <v>0.31</v>
      </c>
      <c r="AM11" s="27" t="n">
        <v>6.47</v>
      </c>
      <c r="AN11" s="1" t="s">
        <v>27</v>
      </c>
      <c r="AO11" s="27" t="n">
        <v>5.94</v>
      </c>
      <c r="AP11" s="27" t="n">
        <v>0.3</v>
      </c>
      <c r="AQ11" s="27" t="n">
        <v>6.24</v>
      </c>
      <c r="AR11" s="1" t="s">
        <v>27</v>
      </c>
      <c r="AS11" s="27" t="n">
        <v>5.71</v>
      </c>
      <c r="AT11" s="27" t="n">
        <v>0.29</v>
      </c>
      <c r="AU11" s="27" t="n">
        <v>6</v>
      </c>
      <c r="AV11" s="1" t="s">
        <v>27</v>
      </c>
      <c r="AW11" s="27" t="n">
        <v>5.48</v>
      </c>
      <c r="AX11" s="27" t="n">
        <v>0.27</v>
      </c>
      <c r="AY11" s="27" t="n">
        <v>5.75</v>
      </c>
      <c r="AZ11" s="1" t="s">
        <v>27</v>
      </c>
      <c r="BA11" s="27" t="n">
        <v>5.37</v>
      </c>
      <c r="BB11" s="27" t="n">
        <v>0.27</v>
      </c>
      <c r="BC11" s="27" t="n">
        <v>5.64</v>
      </c>
      <c r="BD11" s="1" t="s">
        <v>27</v>
      </c>
      <c r="BE11" s="27" t="n">
        <v>5.24</v>
      </c>
      <c r="BF11" s="27" t="n">
        <v>0.26</v>
      </c>
      <c r="BG11" s="27" t="n">
        <v>5.5</v>
      </c>
      <c r="BH11" s="1" t="s">
        <v>27</v>
      </c>
      <c r="BI11" s="27" t="n">
        <v>5.14</v>
      </c>
      <c r="BJ11" s="27" t="n">
        <v>0.26</v>
      </c>
      <c r="BK11" s="27" t="n">
        <v>5.4</v>
      </c>
      <c r="BL11" s="1" t="s">
        <v>27</v>
      </c>
      <c r="BM11" s="27" t="n">
        <v>4.8</v>
      </c>
      <c r="BN11" s="27" t="n">
        <v>0.24</v>
      </c>
      <c r="BO11" s="27" t="n">
        <v>5.04</v>
      </c>
      <c r="BP11" s="1" t="s">
        <v>27</v>
      </c>
      <c r="BQ11" s="1" t="n">
        <v>71611568</v>
      </c>
      <c r="BR11" s="1" t="s">
        <v>30</v>
      </c>
      <c r="BS11" s="28" t="n">
        <v>0.05</v>
      </c>
      <c r="BT11" s="1" t="n">
        <f aca="false">IF(ISBLANK(G11),0,B11)</f>
        <v>0</v>
      </c>
      <c r="BU11" s="1" t="n">
        <f aca="false">IF(BT11=0,0,1)+BU10</f>
        <v>0</v>
      </c>
      <c r="BV11" s="22" t="str">
        <f aca="false">IFERROR(VLOOKUP(BW11,$BP$11:$BS$180,2,0),"")</f>
        <v/>
      </c>
      <c r="BW11" s="22" t="str">
        <f aca="false">IFERROR(INDEX($BT$11:$BT$180,MATCH(ROWS($I$10:I10),$BU$11:$BU$180,0),1),"")</f>
        <v/>
      </c>
      <c r="BX11" s="29" t="str">
        <f aca="false">IFERROR(VLOOKUP(BW11,BP11:BS180,3,0),"")</f>
        <v/>
      </c>
      <c r="BY11" s="30" t="str">
        <f aca="false">IFERROR(VLOOKUP(BW11,$B$11:$K$180,5,0),"")</f>
        <v/>
      </c>
      <c r="BZ11" s="29" t="str">
        <f aca="false">IFERROR(VLOOKUP(BW11,$B$11:$L$180,6,0),"")</f>
        <v/>
      </c>
      <c r="CA11" s="30" t="str">
        <f aca="false">IFERROR(VLOOKUP(BW11,$B$11:$K$180,9,0),"")</f>
        <v/>
      </c>
      <c r="CB11" s="31" t="str">
        <f aca="false">IFERROR(VLOOKUP(BW11,BP11:BS180,4,0),"")</f>
        <v/>
      </c>
      <c r="CC11" s="30" t="str">
        <f aca="false">IFERROR(VLOOKUP(BW11,$B$11:$K$180,10,0),"")</f>
        <v/>
      </c>
      <c r="CD11" s="30" t="str">
        <f aca="false">IFERROR(VLOOKUP(BW11,$B$11:$K$180,7,0),"")</f>
        <v/>
      </c>
    </row>
    <row r="12" customFormat="false" ht="14.75" hidden="false" customHeight="true" outlineLevel="0" collapsed="false">
      <c r="A12" s="23" t="s">
        <v>26</v>
      </c>
      <c r="B12" s="23" t="s">
        <v>31</v>
      </c>
      <c r="C12" s="23" t="s">
        <v>32</v>
      </c>
      <c r="D12" s="24" t="s">
        <v>33</v>
      </c>
      <c r="E12" s="25" t="n">
        <v>11.99</v>
      </c>
      <c r="F12" s="25" t="str">
        <f aca="false">IF($F$3=0.26,O12,IF($F$3=0.3,S12,IF($F$3=0.35,W12,IF($F$3=0.38,AA12,IF($F$3=0.4,AE12,IF($F$3=0.45,AI12,IF($F$3=0.46,AM12,IF($F$3=0.48,AQ12,IF($F$3=0.5,AU12,IF($F$3=0.52,AY12,IF($F$3=0.53,BC12,IF($F$3=0.4,BG12,IF($F$3=0.55,BK12,IF($F$3=0.58,BO12,""))))))))))))))</f>
        <v/>
      </c>
      <c r="G12" s="26"/>
      <c r="H12" s="25" t="str">
        <f aca="false">IFERROR(F12*G12,"")</f>
        <v/>
      </c>
      <c r="I12" s="21"/>
      <c r="J12" s="13" t="e">
        <f aca="false">G12*(IF($F$3=0.26,M12,IF($F$3=0.3,Q12,IF($F$3=0.35,U12,IF($F$3=0.38,Y12,IF($F$3=0.4,AC12,IF($F$3=0.45,AG12,IF($F$3=0.46,AK12,IF($F$3=0.48,AO12,IF($F$3=0.5,AS12,IF($F$3=0.52,AW12,IF($F$3=0.53,BA12,IF($F$3=0.4,BE12,IF($F$3=0.55,BI12,IF($F$3=0.58,BM12,"")))))))))))))))</f>
        <v>#VALUE!</v>
      </c>
      <c r="K12" s="13" t="e">
        <f aca="false">G12*(IF($F$3=0.26,N12,IF($F$3=0.3,R12,IF($F$3=0.35,V12,IF($F$3=0.38,Z12,IF($F$3=0.4,AD12,IF($F$3=0.45,AH12,IF($F$3=0.46,AL12,IF($F$3=0.48,AP12,IF($F$3=0.5,AT12,IF($F$3=0.52,AX12,IF($F$3=0.53,BB12,IF($F$3=0.4,BF12,IF($F$3=0.55,BJ12,IF($F$3=0.58,BN12,"")))))))))))))))</f>
        <v>#VALUE!</v>
      </c>
      <c r="L12" s="1" t="s">
        <v>31</v>
      </c>
      <c r="M12" s="27" t="n">
        <v>8.46</v>
      </c>
      <c r="N12" s="27" t="n">
        <v>0.42</v>
      </c>
      <c r="O12" s="27" t="n">
        <v>8.88</v>
      </c>
      <c r="P12" s="1" t="s">
        <v>31</v>
      </c>
      <c r="Q12" s="27" t="n">
        <v>7.99</v>
      </c>
      <c r="R12" s="27" t="n">
        <v>0.4</v>
      </c>
      <c r="S12" s="27" t="n">
        <v>8.39</v>
      </c>
      <c r="T12" s="1" t="s">
        <v>31</v>
      </c>
      <c r="U12" s="21" t="n">
        <v>7.42</v>
      </c>
      <c r="V12" s="21" t="n">
        <v>0.37</v>
      </c>
      <c r="W12" s="21" t="n">
        <v>7.79</v>
      </c>
      <c r="X12" s="1" t="s">
        <v>31</v>
      </c>
      <c r="Y12" s="27" t="n">
        <v>7.09</v>
      </c>
      <c r="Z12" s="27" t="n">
        <v>0.35</v>
      </c>
      <c r="AA12" s="27" t="n">
        <v>7.44</v>
      </c>
      <c r="AB12" s="1" t="s">
        <v>31</v>
      </c>
      <c r="AC12" s="27" t="n">
        <v>6.85</v>
      </c>
      <c r="AD12" s="27" t="n">
        <v>0.34</v>
      </c>
      <c r="AE12" s="27" t="n">
        <v>7.19</v>
      </c>
      <c r="AF12" s="1" t="s">
        <v>31</v>
      </c>
      <c r="AG12" s="27" t="n">
        <v>6.28</v>
      </c>
      <c r="AH12" s="27" t="n">
        <v>0.31</v>
      </c>
      <c r="AI12" s="27" t="n">
        <v>6.59</v>
      </c>
      <c r="AJ12" s="1" t="s">
        <v>31</v>
      </c>
      <c r="AK12" s="27" t="n">
        <v>6.16</v>
      </c>
      <c r="AL12" s="27" t="n">
        <v>0.31</v>
      </c>
      <c r="AM12" s="27" t="n">
        <v>6.47</v>
      </c>
      <c r="AN12" s="1" t="s">
        <v>31</v>
      </c>
      <c r="AO12" s="27" t="n">
        <v>5.94</v>
      </c>
      <c r="AP12" s="27" t="n">
        <v>0.3</v>
      </c>
      <c r="AQ12" s="27" t="n">
        <v>6.24</v>
      </c>
      <c r="AR12" s="1" t="s">
        <v>31</v>
      </c>
      <c r="AS12" s="27" t="n">
        <v>5.71</v>
      </c>
      <c r="AT12" s="27" t="n">
        <v>0.29</v>
      </c>
      <c r="AU12" s="27" t="n">
        <v>6</v>
      </c>
      <c r="AV12" s="1" t="s">
        <v>31</v>
      </c>
      <c r="AW12" s="27" t="n">
        <v>5.48</v>
      </c>
      <c r="AX12" s="27" t="n">
        <v>0.27</v>
      </c>
      <c r="AY12" s="27" t="n">
        <v>5.75</v>
      </c>
      <c r="AZ12" s="1" t="s">
        <v>31</v>
      </c>
      <c r="BA12" s="27" t="n">
        <v>5.37</v>
      </c>
      <c r="BB12" s="27" t="n">
        <v>0.27</v>
      </c>
      <c r="BC12" s="27" t="n">
        <v>5.64</v>
      </c>
      <c r="BD12" s="1" t="s">
        <v>31</v>
      </c>
      <c r="BE12" s="27" t="n">
        <v>5.24</v>
      </c>
      <c r="BF12" s="27" t="n">
        <v>0.26</v>
      </c>
      <c r="BG12" s="27" t="n">
        <v>5.5</v>
      </c>
      <c r="BH12" s="1" t="s">
        <v>31</v>
      </c>
      <c r="BI12" s="27" t="n">
        <v>5.14</v>
      </c>
      <c r="BJ12" s="27" t="n">
        <v>0.26</v>
      </c>
      <c r="BK12" s="27" t="n">
        <v>5.4</v>
      </c>
      <c r="BL12" s="1" t="s">
        <v>31</v>
      </c>
      <c r="BM12" s="27" t="n">
        <v>4.8</v>
      </c>
      <c r="BN12" s="27" t="n">
        <v>0.24</v>
      </c>
      <c r="BO12" s="27" t="n">
        <v>5.04</v>
      </c>
      <c r="BP12" s="1" t="s">
        <v>31</v>
      </c>
      <c r="BQ12" s="1" t="n">
        <v>71611569</v>
      </c>
      <c r="BR12" s="1" t="s">
        <v>34</v>
      </c>
      <c r="BS12" s="28" t="n">
        <v>0.05</v>
      </c>
      <c r="BT12" s="1" t="n">
        <f aca="false">IF(ISBLANK(G12),0,B12)</f>
        <v>0</v>
      </c>
      <c r="BU12" s="1" t="n">
        <f aca="false">IF(BT12=0,0,1)+BU11</f>
        <v>0</v>
      </c>
      <c r="BV12" s="22" t="str">
        <f aca="false">IFERROR(VLOOKUP(BW12,$BP$11:$BS$180,2,0),"")</f>
        <v/>
      </c>
      <c r="BW12" s="22" t="str">
        <f aca="false">IFERROR(INDEX($BT$11:$BT$180,MATCH(ROWS($I$10:I11),$BU$11:$BU$180,0),1),"")</f>
        <v/>
      </c>
      <c r="BX12" s="29" t="str">
        <f aca="false">IFERROR(VLOOKUP(BW12,BP12:BS181,3,0),"")</f>
        <v/>
      </c>
      <c r="BY12" s="30" t="str">
        <f aca="false">IFERROR(VLOOKUP(BW12,$B$11:$K$180,5,0),"")</f>
        <v/>
      </c>
      <c r="BZ12" s="29" t="str">
        <f aca="false">IFERROR(VLOOKUP(BW12,$B$11:$L$180,6,0),"")</f>
        <v/>
      </c>
      <c r="CA12" s="30" t="str">
        <f aca="false">IFERROR(VLOOKUP(BW12,$B$11:$K$180,9,0),"")</f>
        <v/>
      </c>
      <c r="CB12" s="31" t="str">
        <f aca="false">IFERROR(VLOOKUP(BW12,BP12:BS181,4,0),"")</f>
        <v/>
      </c>
      <c r="CC12" s="30" t="str">
        <f aca="false">IFERROR(VLOOKUP(BW12,$B$11:$K$180,10,0),"")</f>
        <v/>
      </c>
      <c r="CD12" s="30" t="str">
        <f aca="false">IFERROR(VLOOKUP(BW12,$B$11:$K$180,7,0),"")</f>
        <v/>
      </c>
    </row>
    <row r="13" customFormat="false" ht="14.75" hidden="false" customHeight="true" outlineLevel="0" collapsed="false">
      <c r="A13" s="23" t="s">
        <v>26</v>
      </c>
      <c r="B13" s="23" t="s">
        <v>35</v>
      </c>
      <c r="C13" s="23" t="s">
        <v>36</v>
      </c>
      <c r="D13" s="24" t="s">
        <v>37</v>
      </c>
      <c r="E13" s="25" t="n">
        <v>11.99</v>
      </c>
      <c r="F13" s="25" t="str">
        <f aca="false">IF($F$3=0.26,O13,IF($F$3=0.3,S13,IF($F$3=0.35,W13,IF($F$3=0.38,AA13,IF($F$3=0.4,AE13,IF($F$3=0.45,AI13,IF($F$3=0.46,AM13,IF($F$3=0.48,AQ13,IF($F$3=0.5,AU13,IF($F$3=0.52,AY13,IF($F$3=0.53,BC13,IF($F$3=0.4,BG13,IF($F$3=0.55,BK13,IF($F$3=0.58,BO13,""))))))))))))))</f>
        <v/>
      </c>
      <c r="G13" s="26"/>
      <c r="H13" s="25" t="str">
        <f aca="false">IFERROR(F13*G13,"")</f>
        <v/>
      </c>
      <c r="I13" s="21"/>
      <c r="J13" s="13" t="e">
        <f aca="false">G13*(IF($F$3=0.26,M13,IF($F$3=0.3,Q13,IF($F$3=0.35,U13,IF($F$3=0.38,Y13,IF($F$3=0.4,AC13,IF($F$3=0.45,AG13,IF($F$3=0.46,AK13,IF($F$3=0.48,AO13,IF($F$3=0.5,AS13,IF($F$3=0.52,AW13,IF($F$3=0.53,BA13,IF($F$3=0.4,BE13,IF($F$3=0.55,BI13,IF($F$3=0.58,BM13,"")))))))))))))))</f>
        <v>#VALUE!</v>
      </c>
      <c r="K13" s="13" t="e">
        <f aca="false">G13*(IF($F$3=0.26,N13,IF($F$3=0.3,R13,IF($F$3=0.35,V13,IF($F$3=0.38,Z13,IF($F$3=0.4,AD13,IF($F$3=0.45,AH13,IF($F$3=0.46,AL13,IF($F$3=0.48,AP13,IF($F$3=0.5,AT13,IF($F$3=0.52,AX13,IF($F$3=0.53,BB13,IF($F$3=0.4,BF13,IF($F$3=0.55,BJ13,IF($F$3=0.58,BN13,"")))))))))))))))</f>
        <v>#VALUE!</v>
      </c>
      <c r="L13" s="1" t="s">
        <v>35</v>
      </c>
      <c r="M13" s="27" t="n">
        <v>8.46</v>
      </c>
      <c r="N13" s="27" t="n">
        <v>0.42</v>
      </c>
      <c r="O13" s="27" t="n">
        <v>8.88</v>
      </c>
      <c r="P13" s="1" t="s">
        <v>35</v>
      </c>
      <c r="Q13" s="27" t="n">
        <v>7.99</v>
      </c>
      <c r="R13" s="27" t="n">
        <v>0.4</v>
      </c>
      <c r="S13" s="27" t="n">
        <v>8.39</v>
      </c>
      <c r="T13" s="1" t="s">
        <v>35</v>
      </c>
      <c r="U13" s="21" t="n">
        <v>7.42</v>
      </c>
      <c r="V13" s="21" t="n">
        <v>0.37</v>
      </c>
      <c r="W13" s="21" t="n">
        <v>7.79</v>
      </c>
      <c r="X13" s="1" t="s">
        <v>35</v>
      </c>
      <c r="Y13" s="27" t="n">
        <v>7.09</v>
      </c>
      <c r="Z13" s="27" t="n">
        <v>0.35</v>
      </c>
      <c r="AA13" s="27" t="n">
        <v>7.44</v>
      </c>
      <c r="AB13" s="1" t="s">
        <v>35</v>
      </c>
      <c r="AC13" s="27" t="n">
        <v>6.85</v>
      </c>
      <c r="AD13" s="27" t="n">
        <v>0.34</v>
      </c>
      <c r="AE13" s="27" t="n">
        <v>7.19</v>
      </c>
      <c r="AF13" s="1" t="s">
        <v>35</v>
      </c>
      <c r="AG13" s="27" t="n">
        <v>6.28</v>
      </c>
      <c r="AH13" s="27" t="n">
        <v>0.31</v>
      </c>
      <c r="AI13" s="27" t="n">
        <v>6.59</v>
      </c>
      <c r="AJ13" s="1" t="s">
        <v>35</v>
      </c>
      <c r="AK13" s="27" t="n">
        <v>6.16</v>
      </c>
      <c r="AL13" s="27" t="n">
        <v>0.31</v>
      </c>
      <c r="AM13" s="27" t="n">
        <v>6.47</v>
      </c>
      <c r="AN13" s="1" t="s">
        <v>35</v>
      </c>
      <c r="AO13" s="27" t="n">
        <v>5.94</v>
      </c>
      <c r="AP13" s="27" t="n">
        <v>0.3</v>
      </c>
      <c r="AQ13" s="27" t="n">
        <v>6.24</v>
      </c>
      <c r="AR13" s="1" t="s">
        <v>35</v>
      </c>
      <c r="AS13" s="27" t="n">
        <v>5.71</v>
      </c>
      <c r="AT13" s="27" t="n">
        <v>0.29</v>
      </c>
      <c r="AU13" s="27" t="n">
        <v>6</v>
      </c>
      <c r="AV13" s="1" t="s">
        <v>35</v>
      </c>
      <c r="AW13" s="27" t="n">
        <v>5.48</v>
      </c>
      <c r="AX13" s="27" t="n">
        <v>0.27</v>
      </c>
      <c r="AY13" s="27" t="n">
        <v>5.75</v>
      </c>
      <c r="AZ13" s="1" t="s">
        <v>35</v>
      </c>
      <c r="BA13" s="27" t="n">
        <v>5.37</v>
      </c>
      <c r="BB13" s="27" t="n">
        <v>0.27</v>
      </c>
      <c r="BC13" s="27" t="n">
        <v>5.64</v>
      </c>
      <c r="BD13" s="1" t="s">
        <v>35</v>
      </c>
      <c r="BE13" s="27" t="n">
        <v>5.24</v>
      </c>
      <c r="BF13" s="27" t="n">
        <v>0.26</v>
      </c>
      <c r="BG13" s="27" t="n">
        <v>5.5</v>
      </c>
      <c r="BH13" s="1" t="s">
        <v>35</v>
      </c>
      <c r="BI13" s="27" t="n">
        <v>5.14</v>
      </c>
      <c r="BJ13" s="27" t="n">
        <v>0.26</v>
      </c>
      <c r="BK13" s="27" t="n">
        <v>5.4</v>
      </c>
      <c r="BL13" s="1" t="s">
        <v>35</v>
      </c>
      <c r="BM13" s="27" t="n">
        <v>4.8</v>
      </c>
      <c r="BN13" s="27" t="n">
        <v>0.24</v>
      </c>
      <c r="BO13" s="27" t="n">
        <v>5.04</v>
      </c>
      <c r="BP13" s="1" t="s">
        <v>35</v>
      </c>
      <c r="BQ13" s="1" t="n">
        <v>71611570</v>
      </c>
      <c r="BR13" s="1" t="s">
        <v>38</v>
      </c>
      <c r="BS13" s="28" t="n">
        <v>0.05</v>
      </c>
      <c r="BT13" s="1" t="n">
        <f aca="false">IF(ISBLANK(G13),0,B13)</f>
        <v>0</v>
      </c>
      <c r="BU13" s="1" t="n">
        <f aca="false">IF(BT13=0,0,1)+BU12</f>
        <v>0</v>
      </c>
      <c r="BV13" s="22" t="str">
        <f aca="false">IFERROR(VLOOKUP(BW13,$BP$11:$BS$180,2,0),"")</f>
        <v/>
      </c>
      <c r="BW13" s="22" t="str">
        <f aca="false">IFERROR(INDEX($BT$11:$BT$180,MATCH(ROWS($I$10:I12),$BU$11:$BU$180,0),1),"")</f>
        <v/>
      </c>
      <c r="BX13" s="29" t="str">
        <f aca="false">IFERROR(VLOOKUP(BW13,BP13:BS182,3,0),"")</f>
        <v/>
      </c>
      <c r="BY13" s="30" t="str">
        <f aca="false">IFERROR(VLOOKUP(BW13,$B$11:$K$180,5,0),"")</f>
        <v/>
      </c>
      <c r="BZ13" s="29" t="str">
        <f aca="false">IFERROR(VLOOKUP(BW13,$B$11:$L$180,6,0),"")</f>
        <v/>
      </c>
      <c r="CA13" s="30" t="str">
        <f aca="false">IFERROR(VLOOKUP(BW13,$B$11:$K$180,9,0),"")</f>
        <v/>
      </c>
      <c r="CB13" s="31" t="str">
        <f aca="false">IFERROR(VLOOKUP(BW13,BP13:BS182,4,0),"")</f>
        <v/>
      </c>
      <c r="CC13" s="30" t="str">
        <f aca="false">IFERROR(VLOOKUP(BW13,$B$11:$K$180,10,0),"")</f>
        <v/>
      </c>
      <c r="CD13" s="30" t="str">
        <f aca="false">IFERROR(VLOOKUP(BW13,$B$11:$K$180,7,0),"")</f>
        <v/>
      </c>
    </row>
    <row r="14" customFormat="false" ht="14.75" hidden="false" customHeight="true" outlineLevel="0" collapsed="false">
      <c r="A14" s="23" t="s">
        <v>26</v>
      </c>
      <c r="B14" s="23" t="s">
        <v>39</v>
      </c>
      <c r="C14" s="23" t="s">
        <v>40</v>
      </c>
      <c r="D14" s="24" t="s">
        <v>41</v>
      </c>
      <c r="E14" s="25" t="n">
        <v>11.99</v>
      </c>
      <c r="F14" s="25" t="str">
        <f aca="false">IF($F$3=0.26,O14,IF($F$3=0.3,S14,IF($F$3=0.35,W14,IF($F$3=0.38,AA14,IF($F$3=0.4,AE14,IF($F$3=0.45,AI14,IF($F$3=0.46,AM14,IF($F$3=0.48,AQ14,IF($F$3=0.5,AU14,IF($F$3=0.52,AY14,IF($F$3=0.53,BC14,IF($F$3=0.4,BG14,IF($F$3=0.55,BK14,IF($F$3=0.58,BO14,""))))))))))))))</f>
        <v/>
      </c>
      <c r="G14" s="26"/>
      <c r="H14" s="25" t="str">
        <f aca="false">IFERROR(F14*G14,"")</f>
        <v/>
      </c>
      <c r="I14" s="21"/>
      <c r="J14" s="13" t="e">
        <f aca="false">G14*(IF($F$3=0.26,M14,IF($F$3=0.3,Q14,IF($F$3=0.35,U14,IF($F$3=0.38,Y14,IF($F$3=0.4,AC14,IF($F$3=0.45,AG14,IF($F$3=0.46,AK14,IF($F$3=0.48,AO14,IF($F$3=0.5,AS14,IF($F$3=0.52,AW14,IF($F$3=0.53,BA14,IF($F$3=0.4,BE14,IF($F$3=0.55,BI14,IF($F$3=0.58,BM14,"")))))))))))))))</f>
        <v>#VALUE!</v>
      </c>
      <c r="K14" s="13" t="e">
        <f aca="false">G14*(IF($F$3=0.26,N14,IF($F$3=0.3,R14,IF($F$3=0.35,V14,IF($F$3=0.38,Z14,IF($F$3=0.4,AD14,IF($F$3=0.45,AH14,IF($F$3=0.46,AL14,IF($F$3=0.48,AP14,IF($F$3=0.5,AT14,IF($F$3=0.52,AX14,IF($F$3=0.53,BB14,IF($F$3=0.4,BF14,IF($F$3=0.55,BJ14,IF($F$3=0.58,BN14,"")))))))))))))))</f>
        <v>#VALUE!</v>
      </c>
      <c r="L14" s="1" t="s">
        <v>39</v>
      </c>
      <c r="M14" s="27" t="n">
        <v>8.46</v>
      </c>
      <c r="N14" s="27" t="n">
        <v>0.42</v>
      </c>
      <c r="O14" s="27" t="n">
        <v>8.88</v>
      </c>
      <c r="P14" s="1" t="s">
        <v>39</v>
      </c>
      <c r="Q14" s="27" t="n">
        <v>7.99</v>
      </c>
      <c r="R14" s="27" t="n">
        <v>0.4</v>
      </c>
      <c r="S14" s="27" t="n">
        <v>8.39</v>
      </c>
      <c r="T14" s="1" t="s">
        <v>39</v>
      </c>
      <c r="U14" s="21" t="n">
        <v>7.42</v>
      </c>
      <c r="V14" s="21" t="n">
        <v>0.37</v>
      </c>
      <c r="W14" s="21" t="n">
        <v>7.79</v>
      </c>
      <c r="X14" s="1" t="s">
        <v>39</v>
      </c>
      <c r="Y14" s="27" t="n">
        <v>7.09</v>
      </c>
      <c r="Z14" s="27" t="n">
        <v>0.35</v>
      </c>
      <c r="AA14" s="27" t="n">
        <v>7.44</v>
      </c>
      <c r="AB14" s="1" t="s">
        <v>39</v>
      </c>
      <c r="AC14" s="27" t="n">
        <v>6.85</v>
      </c>
      <c r="AD14" s="27" t="n">
        <v>0.34</v>
      </c>
      <c r="AE14" s="27" t="n">
        <v>7.19</v>
      </c>
      <c r="AF14" s="1" t="s">
        <v>39</v>
      </c>
      <c r="AG14" s="27" t="n">
        <v>6.28</v>
      </c>
      <c r="AH14" s="27" t="n">
        <v>0.31</v>
      </c>
      <c r="AI14" s="27" t="n">
        <v>6.59</v>
      </c>
      <c r="AJ14" s="1" t="s">
        <v>39</v>
      </c>
      <c r="AK14" s="27" t="n">
        <v>6.16</v>
      </c>
      <c r="AL14" s="27" t="n">
        <v>0.31</v>
      </c>
      <c r="AM14" s="27" t="n">
        <v>6.47</v>
      </c>
      <c r="AN14" s="1" t="s">
        <v>39</v>
      </c>
      <c r="AO14" s="27" t="n">
        <v>5.94</v>
      </c>
      <c r="AP14" s="27" t="n">
        <v>0.3</v>
      </c>
      <c r="AQ14" s="27" t="n">
        <v>6.24</v>
      </c>
      <c r="AR14" s="1" t="s">
        <v>39</v>
      </c>
      <c r="AS14" s="27" t="n">
        <v>5.71</v>
      </c>
      <c r="AT14" s="27" t="n">
        <v>0.29</v>
      </c>
      <c r="AU14" s="27" t="n">
        <v>6</v>
      </c>
      <c r="AV14" s="1" t="s">
        <v>39</v>
      </c>
      <c r="AW14" s="27" t="n">
        <v>5.48</v>
      </c>
      <c r="AX14" s="27" t="n">
        <v>0.27</v>
      </c>
      <c r="AY14" s="27" t="n">
        <v>5.75</v>
      </c>
      <c r="AZ14" s="1" t="s">
        <v>39</v>
      </c>
      <c r="BA14" s="27" t="n">
        <v>5.37</v>
      </c>
      <c r="BB14" s="27" t="n">
        <v>0.27</v>
      </c>
      <c r="BC14" s="27" t="n">
        <v>5.64</v>
      </c>
      <c r="BD14" s="1" t="s">
        <v>39</v>
      </c>
      <c r="BE14" s="27" t="n">
        <v>5.24</v>
      </c>
      <c r="BF14" s="27" t="n">
        <v>0.26</v>
      </c>
      <c r="BG14" s="27" t="n">
        <v>5.5</v>
      </c>
      <c r="BH14" s="1" t="s">
        <v>39</v>
      </c>
      <c r="BI14" s="27" t="n">
        <v>5.14</v>
      </c>
      <c r="BJ14" s="27" t="n">
        <v>0.26</v>
      </c>
      <c r="BK14" s="27" t="n">
        <v>5.4</v>
      </c>
      <c r="BL14" s="1" t="s">
        <v>39</v>
      </c>
      <c r="BM14" s="27" t="n">
        <v>4.8</v>
      </c>
      <c r="BN14" s="27" t="n">
        <v>0.24</v>
      </c>
      <c r="BO14" s="27" t="n">
        <v>5.04</v>
      </c>
      <c r="BP14" s="1" t="s">
        <v>39</v>
      </c>
      <c r="BQ14" s="1" t="n">
        <v>71611571</v>
      </c>
      <c r="BR14" s="1" t="s">
        <v>42</v>
      </c>
      <c r="BS14" s="28" t="n">
        <v>0.05</v>
      </c>
      <c r="BT14" s="1" t="n">
        <f aca="false">IF(ISBLANK(G14),0,B14)</f>
        <v>0</v>
      </c>
      <c r="BU14" s="1" t="n">
        <f aca="false">IF(BT14=0,0,1)+BU13</f>
        <v>0</v>
      </c>
      <c r="BV14" s="22" t="str">
        <f aca="false">IFERROR(VLOOKUP(BW14,$BP$11:$BS$180,2,0),"")</f>
        <v/>
      </c>
      <c r="BW14" s="22" t="str">
        <f aca="false">IFERROR(INDEX($BT$11:$BT$180,MATCH(ROWS($I$10:I13),$BU$11:$BU$180,0),1),"")</f>
        <v/>
      </c>
      <c r="BX14" s="29" t="str">
        <f aca="false">IFERROR(VLOOKUP(BW14,BP14:BS183,3,0),"")</f>
        <v/>
      </c>
      <c r="BY14" s="30" t="str">
        <f aca="false">IFERROR(VLOOKUP(BW14,$B$11:$K$180,5,0),"")</f>
        <v/>
      </c>
      <c r="BZ14" s="29" t="str">
        <f aca="false">IFERROR(VLOOKUP(BW14,$B$11:$L$180,6,0),"")</f>
        <v/>
      </c>
      <c r="CA14" s="30" t="str">
        <f aca="false">IFERROR(VLOOKUP(BW14,$B$11:$K$180,9,0),"")</f>
        <v/>
      </c>
      <c r="CB14" s="31" t="str">
        <f aca="false">IFERROR(VLOOKUP(BW14,BP14:BS183,4,0),"")</f>
        <v/>
      </c>
      <c r="CC14" s="30" t="str">
        <f aca="false">IFERROR(VLOOKUP(BW14,$B$11:$K$180,10,0),"")</f>
        <v/>
      </c>
      <c r="CD14" s="30" t="str">
        <f aca="false">IFERROR(VLOOKUP(BW14,$B$11:$K$180,7,0),"")</f>
        <v/>
      </c>
    </row>
    <row r="15" customFormat="false" ht="14.75" hidden="false" customHeight="true" outlineLevel="0" collapsed="false">
      <c r="A15" s="23" t="s">
        <v>26</v>
      </c>
      <c r="B15" s="23" t="s">
        <v>43</v>
      </c>
      <c r="C15" s="23" t="s">
        <v>44</v>
      </c>
      <c r="D15" s="24" t="s">
        <v>45</v>
      </c>
      <c r="E15" s="25" t="n">
        <v>11.99</v>
      </c>
      <c r="F15" s="25" t="str">
        <f aca="false">IF($F$3=0.26,O15,IF($F$3=0.3,S15,IF($F$3=0.35,W15,IF($F$3=0.38,AA15,IF($F$3=0.4,AE15,IF($F$3=0.45,AI15,IF($F$3=0.46,AM15,IF($F$3=0.48,AQ15,IF($F$3=0.5,AU15,IF($F$3=0.52,AY15,IF($F$3=0.53,BC15,IF($F$3=0.4,BG15,IF($F$3=0.55,BK15,IF($F$3=0.58,BO15,""))))))))))))))</f>
        <v/>
      </c>
      <c r="G15" s="26"/>
      <c r="H15" s="25" t="str">
        <f aca="false">IFERROR(F15*G15,"")</f>
        <v/>
      </c>
      <c r="I15" s="21"/>
      <c r="J15" s="13" t="e">
        <f aca="false">G15*(IF($F$3=0.26,M15,IF($F$3=0.3,Q15,IF($F$3=0.35,U15,IF($F$3=0.38,Y15,IF($F$3=0.4,AC15,IF($F$3=0.45,AG15,IF($F$3=0.46,AK15,IF($F$3=0.48,AO15,IF($F$3=0.5,AS15,IF($F$3=0.52,AW15,IF($F$3=0.53,BA15,IF($F$3=0.4,BE15,IF($F$3=0.55,BI15,IF($F$3=0.58,BM15,"")))))))))))))))</f>
        <v>#VALUE!</v>
      </c>
      <c r="K15" s="13" t="e">
        <f aca="false">G15*(IF($F$3=0.26,N15,IF($F$3=0.3,R15,IF($F$3=0.35,V15,IF($F$3=0.38,Z15,IF($F$3=0.4,AD15,IF($F$3=0.45,AH15,IF($F$3=0.46,AL15,IF($F$3=0.48,AP15,IF($F$3=0.5,AT15,IF($F$3=0.52,AX15,IF($F$3=0.53,BB15,IF($F$3=0.4,BF15,IF($F$3=0.55,BJ15,IF($F$3=0.58,BN15,"")))))))))))))))</f>
        <v>#VALUE!</v>
      </c>
      <c r="L15" s="1" t="s">
        <v>43</v>
      </c>
      <c r="M15" s="27" t="n">
        <v>8.46</v>
      </c>
      <c r="N15" s="27" t="n">
        <v>0.42</v>
      </c>
      <c r="O15" s="27" t="n">
        <v>8.88</v>
      </c>
      <c r="P15" s="1" t="s">
        <v>43</v>
      </c>
      <c r="Q15" s="27" t="n">
        <v>7.99</v>
      </c>
      <c r="R15" s="27" t="n">
        <v>0.4</v>
      </c>
      <c r="S15" s="27" t="n">
        <v>8.39</v>
      </c>
      <c r="T15" s="1" t="s">
        <v>43</v>
      </c>
      <c r="U15" s="21" t="n">
        <v>7.42</v>
      </c>
      <c r="V15" s="21" t="n">
        <v>0.37</v>
      </c>
      <c r="W15" s="21" t="n">
        <v>7.79</v>
      </c>
      <c r="X15" s="1" t="s">
        <v>43</v>
      </c>
      <c r="Y15" s="27" t="n">
        <v>7.09</v>
      </c>
      <c r="Z15" s="27" t="n">
        <v>0.35</v>
      </c>
      <c r="AA15" s="27" t="n">
        <v>7.44</v>
      </c>
      <c r="AB15" s="1" t="s">
        <v>43</v>
      </c>
      <c r="AC15" s="27" t="n">
        <v>6.85</v>
      </c>
      <c r="AD15" s="27" t="n">
        <v>0.34</v>
      </c>
      <c r="AE15" s="27" t="n">
        <v>7.19</v>
      </c>
      <c r="AF15" s="1" t="s">
        <v>43</v>
      </c>
      <c r="AG15" s="27" t="n">
        <v>6.28</v>
      </c>
      <c r="AH15" s="27" t="n">
        <v>0.31</v>
      </c>
      <c r="AI15" s="27" t="n">
        <v>6.59</v>
      </c>
      <c r="AJ15" s="1" t="s">
        <v>43</v>
      </c>
      <c r="AK15" s="27" t="n">
        <v>6.16</v>
      </c>
      <c r="AL15" s="27" t="n">
        <v>0.31</v>
      </c>
      <c r="AM15" s="27" t="n">
        <v>6.47</v>
      </c>
      <c r="AN15" s="1" t="s">
        <v>43</v>
      </c>
      <c r="AO15" s="27" t="n">
        <v>5.94</v>
      </c>
      <c r="AP15" s="27" t="n">
        <v>0.3</v>
      </c>
      <c r="AQ15" s="27" t="n">
        <v>6.24</v>
      </c>
      <c r="AR15" s="1" t="s">
        <v>43</v>
      </c>
      <c r="AS15" s="27" t="n">
        <v>5.71</v>
      </c>
      <c r="AT15" s="27" t="n">
        <v>0.29</v>
      </c>
      <c r="AU15" s="27" t="n">
        <v>6</v>
      </c>
      <c r="AV15" s="1" t="s">
        <v>43</v>
      </c>
      <c r="AW15" s="27" t="n">
        <v>5.48</v>
      </c>
      <c r="AX15" s="27" t="n">
        <v>0.27</v>
      </c>
      <c r="AY15" s="27" t="n">
        <v>5.75</v>
      </c>
      <c r="AZ15" s="1" t="s">
        <v>43</v>
      </c>
      <c r="BA15" s="27" t="n">
        <v>5.37</v>
      </c>
      <c r="BB15" s="27" t="n">
        <v>0.27</v>
      </c>
      <c r="BC15" s="27" t="n">
        <v>5.64</v>
      </c>
      <c r="BD15" s="1" t="s">
        <v>43</v>
      </c>
      <c r="BE15" s="27" t="n">
        <v>5.24</v>
      </c>
      <c r="BF15" s="27" t="n">
        <v>0.26</v>
      </c>
      <c r="BG15" s="27" t="n">
        <v>5.5</v>
      </c>
      <c r="BH15" s="1" t="s">
        <v>43</v>
      </c>
      <c r="BI15" s="27" t="n">
        <v>5.14</v>
      </c>
      <c r="BJ15" s="27" t="n">
        <v>0.26</v>
      </c>
      <c r="BK15" s="27" t="n">
        <v>5.4</v>
      </c>
      <c r="BL15" s="1" t="s">
        <v>43</v>
      </c>
      <c r="BM15" s="27" t="n">
        <v>4.8</v>
      </c>
      <c r="BN15" s="27" t="n">
        <v>0.24</v>
      </c>
      <c r="BO15" s="27" t="n">
        <v>5.04</v>
      </c>
      <c r="BP15" s="1" t="s">
        <v>43</v>
      </c>
      <c r="BQ15" s="1" t="n">
        <v>71611626</v>
      </c>
      <c r="BR15" s="1" t="s">
        <v>46</v>
      </c>
      <c r="BS15" s="28" t="n">
        <v>0.05</v>
      </c>
      <c r="BT15" s="1" t="n">
        <f aca="false">IF(ISBLANK(G15),0,B15)</f>
        <v>0</v>
      </c>
      <c r="BU15" s="1" t="n">
        <f aca="false">IF(BT15=0,0,1)+BU14</f>
        <v>0</v>
      </c>
      <c r="BV15" s="22" t="str">
        <f aca="false">IFERROR(VLOOKUP(BW15,$BP$11:$BS$180,2,0),"")</f>
        <v/>
      </c>
      <c r="BW15" s="22" t="str">
        <f aca="false">IFERROR(INDEX($BT$11:$BT$180,MATCH(ROWS($I$10:I14),$BU$11:$BU$180,0),1),"")</f>
        <v/>
      </c>
      <c r="BX15" s="29" t="str">
        <f aca="false">IFERROR(VLOOKUP(BW15,BP15:BS184,3,0),"")</f>
        <v/>
      </c>
      <c r="BY15" s="30" t="str">
        <f aca="false">IFERROR(VLOOKUP(BW15,$B$11:$K$180,5,0),"")</f>
        <v/>
      </c>
      <c r="BZ15" s="29" t="str">
        <f aca="false">IFERROR(VLOOKUP(BW15,$B$11:$L$180,6,0),"")</f>
        <v/>
      </c>
      <c r="CA15" s="30" t="str">
        <f aca="false">IFERROR(VLOOKUP(BW15,$B$11:$K$180,9,0),"")</f>
        <v/>
      </c>
      <c r="CB15" s="31" t="str">
        <f aca="false">IFERROR(VLOOKUP(BW15,BP15:BS184,4,0),"")</f>
        <v/>
      </c>
      <c r="CC15" s="30" t="str">
        <f aca="false">IFERROR(VLOOKUP(BW15,$B$11:$K$180,10,0),"")</f>
        <v/>
      </c>
      <c r="CD15" s="30" t="str">
        <f aca="false">IFERROR(VLOOKUP(BW15,$B$11:$K$180,7,0),"")</f>
        <v/>
      </c>
    </row>
    <row r="16" customFormat="false" ht="14.75" hidden="false" customHeight="true" outlineLevel="0" collapsed="false">
      <c r="A16" s="23" t="s">
        <v>26</v>
      </c>
      <c r="B16" s="23" t="s">
        <v>47</v>
      </c>
      <c r="C16" s="23" t="s">
        <v>48</v>
      </c>
      <c r="D16" s="24" t="s">
        <v>49</v>
      </c>
      <c r="E16" s="25" t="n">
        <v>9.99</v>
      </c>
      <c r="F16" s="25" t="str">
        <f aca="false">IF($F$3=0.26,O16,IF($F$3=0.3,S16,IF($F$3=0.35,W16,IF($F$3=0.38,AA16,IF($F$3=0.4,AE16,IF($F$3=0.45,AI16,IF($F$3=0.46,AM16,IF($F$3=0.48,AQ16,IF($F$3=0.5,AU16,IF($F$3=0.52,AY16,IF($F$3=0.53,BC16,IF($F$3=0.4,BG16,IF($F$3=0.55,BK16,IF($F$3=0.58,BO16,""))))))))))))))</f>
        <v/>
      </c>
      <c r="G16" s="26"/>
      <c r="H16" s="25" t="str">
        <f aca="false">IFERROR(F16*G16,"")</f>
        <v/>
      </c>
      <c r="I16" s="21"/>
      <c r="J16" s="13" t="e">
        <f aca="false">G16*(IF($F$3=0.26,M16,IF($F$3=0.3,Q16,IF($F$3=0.35,U16,IF($F$3=0.38,Y16,IF($F$3=0.4,AC16,IF($F$3=0.45,AG16,IF($F$3=0.46,AK16,IF($F$3=0.48,AO16,IF($F$3=0.5,AS16,IF($F$3=0.52,AW16,IF($F$3=0.53,BA16,IF($F$3=0.4,BE16,IF($F$3=0.55,BI16,IF($F$3=0.58,BM16,"")))))))))))))))</f>
        <v>#VALUE!</v>
      </c>
      <c r="K16" s="13" t="e">
        <f aca="false">G16*(IF($F$3=0.26,N16,IF($F$3=0.3,R16,IF($F$3=0.35,V16,IF($F$3=0.38,Z16,IF($F$3=0.4,AD16,IF($F$3=0.45,AH16,IF($F$3=0.46,AL16,IF($F$3=0.48,AP16,IF($F$3=0.5,AT16,IF($F$3=0.52,AX16,IF($F$3=0.53,BB16,IF($F$3=0.4,BF16,IF($F$3=0.55,BJ16,IF($F$3=0.58,BN16,"")))))))))))))))</f>
        <v>#VALUE!</v>
      </c>
      <c r="L16" s="1" t="s">
        <v>47</v>
      </c>
      <c r="M16" s="27" t="n">
        <v>7.04</v>
      </c>
      <c r="N16" s="27" t="n">
        <v>0.35</v>
      </c>
      <c r="O16" s="27" t="n">
        <v>7.39</v>
      </c>
      <c r="P16" s="1" t="s">
        <v>47</v>
      </c>
      <c r="Q16" s="27" t="n">
        <v>6.66</v>
      </c>
      <c r="R16" s="27" t="n">
        <v>0.33</v>
      </c>
      <c r="S16" s="27" t="n">
        <v>6.99</v>
      </c>
      <c r="T16" s="1" t="s">
        <v>47</v>
      </c>
      <c r="U16" s="21" t="n">
        <v>6.18</v>
      </c>
      <c r="V16" s="21" t="n">
        <v>0.31</v>
      </c>
      <c r="W16" s="21" t="n">
        <v>6.49</v>
      </c>
      <c r="X16" s="1" t="s">
        <v>47</v>
      </c>
      <c r="Y16" s="27" t="n">
        <v>5.9</v>
      </c>
      <c r="Z16" s="27" t="n">
        <v>0.29</v>
      </c>
      <c r="AA16" s="27" t="n">
        <v>6.19</v>
      </c>
      <c r="AB16" s="1" t="s">
        <v>47</v>
      </c>
      <c r="AC16" s="27" t="n">
        <v>5.7</v>
      </c>
      <c r="AD16" s="27" t="n">
        <v>0.29</v>
      </c>
      <c r="AE16" s="27" t="n">
        <v>5.99</v>
      </c>
      <c r="AF16" s="1" t="s">
        <v>47</v>
      </c>
      <c r="AG16" s="27" t="n">
        <v>5.23</v>
      </c>
      <c r="AH16" s="27" t="n">
        <v>0.26</v>
      </c>
      <c r="AI16" s="27" t="n">
        <v>5.49</v>
      </c>
      <c r="AJ16" s="1" t="s">
        <v>47</v>
      </c>
      <c r="AK16" s="27" t="n">
        <v>5.13</v>
      </c>
      <c r="AL16" s="27" t="n">
        <v>0.26</v>
      </c>
      <c r="AM16" s="27" t="n">
        <v>5.39</v>
      </c>
      <c r="AN16" s="1" t="s">
        <v>47</v>
      </c>
      <c r="AO16" s="27" t="n">
        <v>4.94</v>
      </c>
      <c r="AP16" s="27" t="n">
        <v>0.25</v>
      </c>
      <c r="AQ16" s="27" t="n">
        <v>5.19</v>
      </c>
      <c r="AR16" s="1" t="s">
        <v>47</v>
      </c>
      <c r="AS16" s="27" t="n">
        <v>4.76</v>
      </c>
      <c r="AT16" s="27" t="n">
        <v>0.24</v>
      </c>
      <c r="AU16" s="27" t="n">
        <v>5</v>
      </c>
      <c r="AV16" s="1" t="s">
        <v>47</v>
      </c>
      <c r="AW16" s="27" t="n">
        <v>4.57</v>
      </c>
      <c r="AX16" s="27" t="n">
        <v>0.23</v>
      </c>
      <c r="AY16" s="27" t="n">
        <v>4.8</v>
      </c>
      <c r="AZ16" s="1" t="s">
        <v>47</v>
      </c>
      <c r="BA16" s="27" t="n">
        <v>4.48</v>
      </c>
      <c r="BB16" s="27" t="n">
        <v>0.22</v>
      </c>
      <c r="BC16" s="27" t="n">
        <v>4.7</v>
      </c>
      <c r="BD16" s="1" t="s">
        <v>47</v>
      </c>
      <c r="BE16" s="27" t="n">
        <v>4.38</v>
      </c>
      <c r="BF16" s="27" t="n">
        <v>0.22</v>
      </c>
      <c r="BG16" s="27" t="n">
        <v>4.6</v>
      </c>
      <c r="BH16" s="1" t="s">
        <v>47</v>
      </c>
      <c r="BI16" s="27" t="n">
        <v>4.29</v>
      </c>
      <c r="BJ16" s="27" t="n">
        <v>0.21</v>
      </c>
      <c r="BK16" s="27" t="n">
        <v>4.5</v>
      </c>
      <c r="BL16" s="1" t="s">
        <v>47</v>
      </c>
      <c r="BM16" s="27" t="n">
        <v>4</v>
      </c>
      <c r="BN16" s="27" t="n">
        <v>0.2</v>
      </c>
      <c r="BO16" s="27" t="n">
        <v>4.2</v>
      </c>
      <c r="BP16" s="1" t="s">
        <v>47</v>
      </c>
      <c r="BQ16" s="1" t="n">
        <v>71611160</v>
      </c>
      <c r="BR16" s="1" t="s">
        <v>50</v>
      </c>
      <c r="BS16" s="28" t="n">
        <v>0.05</v>
      </c>
      <c r="BT16" s="1" t="n">
        <f aca="false">IF(ISBLANK(G16),0,B16)</f>
        <v>0</v>
      </c>
      <c r="BU16" s="1" t="n">
        <f aca="false">IF(BT16=0,0,1)+BU15</f>
        <v>0</v>
      </c>
      <c r="BV16" s="22" t="str">
        <f aca="false">IFERROR(VLOOKUP(BW16,$BP$11:$BS$180,2,0),"")</f>
        <v/>
      </c>
      <c r="BW16" s="22" t="str">
        <f aca="false">IFERROR(INDEX($BT$11:$BT$180,MATCH(ROWS($I$10:I15),$BU$11:$BU$180,0),1),"")</f>
        <v/>
      </c>
      <c r="BX16" s="29" t="str">
        <f aca="false">IFERROR(VLOOKUP(BW16,BP16:BS185,3,0),"")</f>
        <v/>
      </c>
      <c r="BY16" s="30" t="str">
        <f aca="false">IFERROR(VLOOKUP(BW16,$B$11:$K$180,5,0),"")</f>
        <v/>
      </c>
      <c r="BZ16" s="29" t="str">
        <f aca="false">IFERROR(VLOOKUP(BW16,$B$11:$L$180,6,0),"")</f>
        <v/>
      </c>
      <c r="CA16" s="30" t="str">
        <f aca="false">IFERROR(VLOOKUP(BW16,$B$11:$K$180,9,0),"")</f>
        <v/>
      </c>
      <c r="CB16" s="31" t="str">
        <f aca="false">IFERROR(VLOOKUP(BW16,BP16:BS185,4,0),"")</f>
        <v/>
      </c>
      <c r="CC16" s="30" t="str">
        <f aca="false">IFERROR(VLOOKUP(BW16,$B$11:$K$180,10,0),"")</f>
        <v/>
      </c>
      <c r="CD16" s="30" t="str">
        <f aca="false">IFERROR(VLOOKUP(BW16,$B$11:$K$180,7,0),"")</f>
        <v/>
      </c>
    </row>
    <row r="17" customFormat="false" ht="14.75" hidden="false" customHeight="true" outlineLevel="0" collapsed="false">
      <c r="A17" s="23" t="s">
        <v>26</v>
      </c>
      <c r="B17" s="23" t="s">
        <v>51</v>
      </c>
      <c r="C17" s="23" t="s">
        <v>52</v>
      </c>
      <c r="D17" s="24" t="s">
        <v>53</v>
      </c>
      <c r="E17" s="25" t="n">
        <v>9.99</v>
      </c>
      <c r="F17" s="25" t="str">
        <f aca="false">IF($F$3=0.26,O17,IF($F$3=0.3,S17,IF($F$3=0.35,W17,IF($F$3=0.38,AA17,IF($F$3=0.4,AE17,IF($F$3=0.45,AI17,IF($F$3=0.46,AM17,IF($F$3=0.48,AQ17,IF($F$3=0.5,AU17,IF($F$3=0.52,AY17,IF($F$3=0.53,BC17,IF($F$3=0.4,BG17,IF($F$3=0.55,BK17,IF($F$3=0.58,BO17,""))))))))))))))</f>
        <v/>
      </c>
      <c r="G17" s="26"/>
      <c r="H17" s="25" t="str">
        <f aca="false">IFERROR(F17*G17,"")</f>
        <v/>
      </c>
      <c r="I17" s="21"/>
      <c r="J17" s="13" t="e">
        <f aca="false">G17*(IF($F$3=0.26,M17,IF($F$3=0.3,Q17,IF($F$3=0.35,U17,IF($F$3=0.38,Y17,IF($F$3=0.4,AC17,IF($F$3=0.45,AG17,IF($F$3=0.46,AK17,IF($F$3=0.48,AO17,IF($F$3=0.5,AS17,IF($F$3=0.52,AW17,IF($F$3=0.53,BA17,IF($F$3=0.4,BE17,IF($F$3=0.55,BI17,IF($F$3=0.58,BM17,"")))))))))))))))</f>
        <v>#VALUE!</v>
      </c>
      <c r="K17" s="13" t="e">
        <f aca="false">G17*(IF($F$3=0.26,N17,IF($F$3=0.3,R17,IF($F$3=0.35,V17,IF($F$3=0.38,Z17,IF($F$3=0.4,AD17,IF($F$3=0.45,AH17,IF($F$3=0.46,AL17,IF($F$3=0.48,AP17,IF($F$3=0.5,AT17,IF($F$3=0.52,AX17,IF($F$3=0.53,BB17,IF($F$3=0.4,BF17,IF($F$3=0.55,BJ17,IF($F$3=0.58,BN17,"")))))))))))))))</f>
        <v>#VALUE!</v>
      </c>
      <c r="L17" s="1" t="s">
        <v>51</v>
      </c>
      <c r="M17" s="27" t="n">
        <v>7.04</v>
      </c>
      <c r="N17" s="27" t="n">
        <v>0.35</v>
      </c>
      <c r="O17" s="27" t="n">
        <v>7.39</v>
      </c>
      <c r="P17" s="1" t="s">
        <v>51</v>
      </c>
      <c r="Q17" s="27" t="n">
        <v>6.66</v>
      </c>
      <c r="R17" s="27" t="n">
        <v>0.33</v>
      </c>
      <c r="S17" s="27" t="n">
        <v>6.99</v>
      </c>
      <c r="T17" s="1" t="s">
        <v>51</v>
      </c>
      <c r="U17" s="21" t="n">
        <v>6.18</v>
      </c>
      <c r="V17" s="21" t="n">
        <v>0.31</v>
      </c>
      <c r="W17" s="21" t="n">
        <v>6.49</v>
      </c>
      <c r="X17" s="1" t="s">
        <v>51</v>
      </c>
      <c r="Y17" s="27" t="n">
        <v>5.9</v>
      </c>
      <c r="Z17" s="27" t="n">
        <v>0.29</v>
      </c>
      <c r="AA17" s="27" t="n">
        <v>6.19</v>
      </c>
      <c r="AB17" s="1" t="s">
        <v>51</v>
      </c>
      <c r="AC17" s="27" t="n">
        <v>5.7</v>
      </c>
      <c r="AD17" s="27" t="n">
        <v>0.29</v>
      </c>
      <c r="AE17" s="27" t="n">
        <v>5.99</v>
      </c>
      <c r="AF17" s="1" t="s">
        <v>51</v>
      </c>
      <c r="AG17" s="27" t="n">
        <v>5.23</v>
      </c>
      <c r="AH17" s="27" t="n">
        <v>0.26</v>
      </c>
      <c r="AI17" s="27" t="n">
        <v>5.49</v>
      </c>
      <c r="AJ17" s="1" t="s">
        <v>51</v>
      </c>
      <c r="AK17" s="27" t="n">
        <v>5.13</v>
      </c>
      <c r="AL17" s="27" t="n">
        <v>0.26</v>
      </c>
      <c r="AM17" s="27" t="n">
        <v>5.39</v>
      </c>
      <c r="AN17" s="1" t="s">
        <v>51</v>
      </c>
      <c r="AO17" s="27" t="n">
        <v>4.94</v>
      </c>
      <c r="AP17" s="27" t="n">
        <v>0.25</v>
      </c>
      <c r="AQ17" s="27" t="n">
        <v>5.19</v>
      </c>
      <c r="AR17" s="1" t="s">
        <v>51</v>
      </c>
      <c r="AS17" s="27" t="n">
        <v>4.76</v>
      </c>
      <c r="AT17" s="27" t="n">
        <v>0.24</v>
      </c>
      <c r="AU17" s="27" t="n">
        <v>5</v>
      </c>
      <c r="AV17" s="1" t="s">
        <v>51</v>
      </c>
      <c r="AW17" s="27" t="n">
        <v>4.57</v>
      </c>
      <c r="AX17" s="27" t="n">
        <v>0.23</v>
      </c>
      <c r="AY17" s="27" t="n">
        <v>4.8</v>
      </c>
      <c r="AZ17" s="1" t="s">
        <v>51</v>
      </c>
      <c r="BA17" s="27" t="n">
        <v>4.48</v>
      </c>
      <c r="BB17" s="27" t="n">
        <v>0.22</v>
      </c>
      <c r="BC17" s="27" t="n">
        <v>4.7</v>
      </c>
      <c r="BD17" s="1" t="s">
        <v>51</v>
      </c>
      <c r="BE17" s="27" t="n">
        <v>4.38</v>
      </c>
      <c r="BF17" s="27" t="n">
        <v>0.22</v>
      </c>
      <c r="BG17" s="27" t="n">
        <v>4.6</v>
      </c>
      <c r="BH17" s="1" t="s">
        <v>51</v>
      </c>
      <c r="BI17" s="27" t="n">
        <v>4.29</v>
      </c>
      <c r="BJ17" s="27" t="n">
        <v>0.21</v>
      </c>
      <c r="BK17" s="27" t="n">
        <v>4.5</v>
      </c>
      <c r="BL17" s="1" t="s">
        <v>51</v>
      </c>
      <c r="BM17" s="27" t="n">
        <v>4</v>
      </c>
      <c r="BN17" s="27" t="n">
        <v>0.2</v>
      </c>
      <c r="BO17" s="27" t="n">
        <v>4.2</v>
      </c>
      <c r="BP17" s="1" t="s">
        <v>51</v>
      </c>
      <c r="BQ17" s="1" t="n">
        <v>71611161</v>
      </c>
      <c r="BR17" s="1" t="s">
        <v>54</v>
      </c>
      <c r="BS17" s="28" t="n">
        <v>0.05</v>
      </c>
      <c r="BT17" s="1" t="n">
        <f aca="false">IF(ISBLANK(G17),0,B17)</f>
        <v>0</v>
      </c>
      <c r="BU17" s="1" t="n">
        <f aca="false">IF(BT17=0,0,1)+BU16</f>
        <v>0</v>
      </c>
      <c r="BV17" s="22" t="str">
        <f aca="false">IFERROR(VLOOKUP(BW17,$BP$11:$BS$180,2,0),"")</f>
        <v/>
      </c>
      <c r="BW17" s="22" t="str">
        <f aca="false">IFERROR(INDEX($BT$11:$BT$180,MATCH(ROWS($I$10:I16),$BU$11:$BU$180,0),1),"")</f>
        <v/>
      </c>
      <c r="BX17" s="29" t="str">
        <f aca="false">IFERROR(VLOOKUP(BW17,BP17:BS186,3,0),"")</f>
        <v/>
      </c>
      <c r="BY17" s="30" t="str">
        <f aca="false">IFERROR(VLOOKUP(BW17,$B$11:$K$180,5,0),"")</f>
        <v/>
      </c>
      <c r="BZ17" s="29" t="str">
        <f aca="false">IFERROR(VLOOKUP(BW17,$B$11:$L$180,6,0),"")</f>
        <v/>
      </c>
      <c r="CA17" s="30" t="str">
        <f aca="false">IFERROR(VLOOKUP(BW17,$B$11:$K$180,9,0),"")</f>
        <v/>
      </c>
      <c r="CB17" s="31" t="str">
        <f aca="false">IFERROR(VLOOKUP(BW17,BP17:BS186,4,0),"")</f>
        <v/>
      </c>
      <c r="CC17" s="30" t="str">
        <f aca="false">IFERROR(VLOOKUP(BW17,$B$11:$K$180,10,0),"")</f>
        <v/>
      </c>
      <c r="CD17" s="30" t="str">
        <f aca="false">IFERROR(VLOOKUP(BW17,$B$11:$K$180,7,0),"")</f>
        <v/>
      </c>
    </row>
    <row r="18" customFormat="false" ht="14.75" hidden="false" customHeight="true" outlineLevel="0" collapsed="false">
      <c r="A18" s="23" t="s">
        <v>26</v>
      </c>
      <c r="B18" s="23" t="s">
        <v>55</v>
      </c>
      <c r="C18" s="23" t="s">
        <v>56</v>
      </c>
      <c r="D18" s="24" t="s">
        <v>57</v>
      </c>
      <c r="E18" s="25" t="n">
        <v>9.99</v>
      </c>
      <c r="F18" s="25" t="str">
        <f aca="false">IF($F$3=0.26,O18,IF($F$3=0.3,S18,IF($F$3=0.35,W18,IF($F$3=0.38,AA18,IF($F$3=0.4,AE18,IF($F$3=0.45,AI18,IF($F$3=0.46,AM18,IF($F$3=0.48,AQ18,IF($F$3=0.5,AU18,IF($F$3=0.52,AY18,IF($F$3=0.53,BC18,IF($F$3=0.4,BG18,IF($F$3=0.55,BK18,IF($F$3=0.58,BO18,""))))))))))))))</f>
        <v/>
      </c>
      <c r="G18" s="26"/>
      <c r="H18" s="25" t="str">
        <f aca="false">IFERROR(F18*G18,"")</f>
        <v/>
      </c>
      <c r="I18" s="21"/>
      <c r="J18" s="13" t="e">
        <f aca="false">G18*(IF($F$3=0.26,M18,IF($F$3=0.3,Q18,IF($F$3=0.35,U18,IF($F$3=0.38,Y18,IF($F$3=0.4,AC18,IF($F$3=0.45,AG18,IF($F$3=0.46,AK18,IF($F$3=0.48,AO18,IF($F$3=0.5,AS18,IF($F$3=0.52,AW18,IF($F$3=0.53,BA18,IF($F$3=0.4,BE18,IF($F$3=0.55,BI18,IF($F$3=0.58,BM18,"")))))))))))))))</f>
        <v>#VALUE!</v>
      </c>
      <c r="K18" s="13" t="e">
        <f aca="false">G18*(IF($F$3=0.26,N18,IF($F$3=0.3,R18,IF($F$3=0.35,V18,IF($F$3=0.38,Z18,IF($F$3=0.4,AD18,IF($F$3=0.45,AH18,IF($F$3=0.46,AL18,IF($F$3=0.48,AP18,IF($F$3=0.5,AT18,IF($F$3=0.52,AX18,IF($F$3=0.53,BB18,IF($F$3=0.4,BF18,IF($F$3=0.55,BJ18,IF($F$3=0.58,BN18,"")))))))))))))))</f>
        <v>#VALUE!</v>
      </c>
      <c r="L18" s="1" t="s">
        <v>55</v>
      </c>
      <c r="M18" s="27" t="n">
        <v>7.04</v>
      </c>
      <c r="N18" s="27" t="n">
        <v>0.35</v>
      </c>
      <c r="O18" s="27" t="n">
        <v>7.39</v>
      </c>
      <c r="P18" s="1" t="s">
        <v>55</v>
      </c>
      <c r="Q18" s="27" t="n">
        <v>6.66</v>
      </c>
      <c r="R18" s="27" t="n">
        <v>0.33</v>
      </c>
      <c r="S18" s="27" t="n">
        <v>6.99</v>
      </c>
      <c r="T18" s="1" t="s">
        <v>55</v>
      </c>
      <c r="U18" s="21" t="n">
        <v>6.18</v>
      </c>
      <c r="V18" s="21" t="n">
        <v>0.31</v>
      </c>
      <c r="W18" s="21" t="n">
        <v>6.49</v>
      </c>
      <c r="X18" s="1" t="s">
        <v>55</v>
      </c>
      <c r="Y18" s="27" t="n">
        <v>5.9</v>
      </c>
      <c r="Z18" s="27" t="n">
        <v>0.29</v>
      </c>
      <c r="AA18" s="27" t="n">
        <v>6.19</v>
      </c>
      <c r="AB18" s="1" t="s">
        <v>55</v>
      </c>
      <c r="AC18" s="27" t="n">
        <v>5.7</v>
      </c>
      <c r="AD18" s="27" t="n">
        <v>0.29</v>
      </c>
      <c r="AE18" s="27" t="n">
        <v>5.99</v>
      </c>
      <c r="AF18" s="1" t="s">
        <v>55</v>
      </c>
      <c r="AG18" s="27" t="n">
        <v>5.23</v>
      </c>
      <c r="AH18" s="27" t="n">
        <v>0.26</v>
      </c>
      <c r="AI18" s="27" t="n">
        <v>5.49</v>
      </c>
      <c r="AJ18" s="1" t="s">
        <v>55</v>
      </c>
      <c r="AK18" s="27" t="n">
        <v>5.13</v>
      </c>
      <c r="AL18" s="27" t="n">
        <v>0.26</v>
      </c>
      <c r="AM18" s="27" t="n">
        <v>5.39</v>
      </c>
      <c r="AN18" s="1" t="s">
        <v>55</v>
      </c>
      <c r="AO18" s="27" t="n">
        <v>4.94</v>
      </c>
      <c r="AP18" s="27" t="n">
        <v>0.25</v>
      </c>
      <c r="AQ18" s="27" t="n">
        <v>5.19</v>
      </c>
      <c r="AR18" s="1" t="s">
        <v>55</v>
      </c>
      <c r="AS18" s="27" t="n">
        <v>4.76</v>
      </c>
      <c r="AT18" s="27" t="n">
        <v>0.24</v>
      </c>
      <c r="AU18" s="27" t="n">
        <v>5</v>
      </c>
      <c r="AV18" s="1" t="s">
        <v>55</v>
      </c>
      <c r="AW18" s="27" t="n">
        <v>4.57</v>
      </c>
      <c r="AX18" s="27" t="n">
        <v>0.23</v>
      </c>
      <c r="AY18" s="27" t="n">
        <v>4.8</v>
      </c>
      <c r="AZ18" s="1" t="s">
        <v>55</v>
      </c>
      <c r="BA18" s="27" t="n">
        <v>4.48</v>
      </c>
      <c r="BB18" s="27" t="n">
        <v>0.22</v>
      </c>
      <c r="BC18" s="27" t="n">
        <v>4.7</v>
      </c>
      <c r="BD18" s="1" t="s">
        <v>55</v>
      </c>
      <c r="BE18" s="27" t="n">
        <v>4.38</v>
      </c>
      <c r="BF18" s="27" t="n">
        <v>0.22</v>
      </c>
      <c r="BG18" s="27" t="n">
        <v>4.6</v>
      </c>
      <c r="BH18" s="1" t="s">
        <v>55</v>
      </c>
      <c r="BI18" s="27" t="n">
        <v>4.29</v>
      </c>
      <c r="BJ18" s="27" t="n">
        <v>0.21</v>
      </c>
      <c r="BK18" s="27" t="n">
        <v>4.5</v>
      </c>
      <c r="BL18" s="1" t="s">
        <v>55</v>
      </c>
      <c r="BM18" s="27" t="n">
        <v>4</v>
      </c>
      <c r="BN18" s="27" t="n">
        <v>0.2</v>
      </c>
      <c r="BO18" s="27" t="n">
        <v>4.2</v>
      </c>
      <c r="BP18" s="1" t="s">
        <v>55</v>
      </c>
      <c r="BQ18" s="1" t="n">
        <v>71611437</v>
      </c>
      <c r="BR18" s="1" t="s">
        <v>58</v>
      </c>
      <c r="BS18" s="28" t="n">
        <v>0.05</v>
      </c>
      <c r="BT18" s="1" t="n">
        <f aca="false">IF(ISBLANK(G18),0,B18)</f>
        <v>0</v>
      </c>
      <c r="BU18" s="1" t="n">
        <f aca="false">IF(BT18=0,0,1)+BU17</f>
        <v>0</v>
      </c>
      <c r="BV18" s="22" t="str">
        <f aca="false">IFERROR(VLOOKUP(BW18,$BP$11:$BS$180,2,0),"")</f>
        <v/>
      </c>
      <c r="BW18" s="22" t="str">
        <f aca="false">IFERROR(INDEX($BT$11:$BT$180,MATCH(ROWS($I$10:I17),$BU$11:$BU$180,0),1),"")</f>
        <v/>
      </c>
      <c r="BX18" s="29" t="str">
        <f aca="false">IFERROR(VLOOKUP(BW18,BP18:BS187,3,0),"")</f>
        <v/>
      </c>
      <c r="BY18" s="30" t="str">
        <f aca="false">IFERROR(VLOOKUP(BW18,$B$11:$K$180,5,0),"")</f>
        <v/>
      </c>
      <c r="BZ18" s="29" t="str">
        <f aca="false">IFERROR(VLOOKUP(BW18,$B$11:$L$180,6,0),"")</f>
        <v/>
      </c>
      <c r="CA18" s="30" t="str">
        <f aca="false">IFERROR(VLOOKUP(BW18,$B$11:$K$180,9,0),"")</f>
        <v/>
      </c>
      <c r="CB18" s="31" t="str">
        <f aca="false">IFERROR(VLOOKUP(BW18,BP18:BS187,4,0),"")</f>
        <v/>
      </c>
      <c r="CC18" s="30" t="str">
        <f aca="false">IFERROR(VLOOKUP(BW18,$B$11:$K$180,10,0),"")</f>
        <v/>
      </c>
      <c r="CD18" s="30" t="str">
        <f aca="false">IFERROR(VLOOKUP(BW18,$B$11:$K$180,7,0),"")</f>
        <v/>
      </c>
    </row>
    <row r="19" customFormat="false" ht="14.75" hidden="false" customHeight="true" outlineLevel="0" collapsed="false">
      <c r="A19" s="23" t="s">
        <v>26</v>
      </c>
      <c r="B19" s="23" t="s">
        <v>59</v>
      </c>
      <c r="C19" s="23" t="s">
        <v>60</v>
      </c>
      <c r="D19" s="24" t="s">
        <v>61</v>
      </c>
      <c r="E19" s="25" t="n">
        <v>9.99</v>
      </c>
      <c r="F19" s="25" t="str">
        <f aca="false">IF($F$3=0.26,O19,IF($F$3=0.3,S19,IF($F$3=0.35,W19,IF($F$3=0.38,AA19,IF($F$3=0.4,AE19,IF($F$3=0.45,AI19,IF($F$3=0.46,AM19,IF($F$3=0.48,AQ19,IF($F$3=0.5,AU19,IF($F$3=0.52,AY19,IF($F$3=0.53,BC19,IF($F$3=0.4,BG19,IF($F$3=0.55,BK19,IF($F$3=0.58,BO19,""))))))))))))))</f>
        <v/>
      </c>
      <c r="G19" s="26"/>
      <c r="H19" s="25" t="str">
        <f aca="false">IFERROR(F19*G19,"")</f>
        <v/>
      </c>
      <c r="I19" s="21"/>
      <c r="J19" s="13" t="e">
        <f aca="false">G19*(IF($F$3=0.26,M19,IF($F$3=0.3,Q19,IF($F$3=0.35,U19,IF($F$3=0.38,Y19,IF($F$3=0.4,AC19,IF($F$3=0.45,AG19,IF($F$3=0.46,AK19,IF($F$3=0.48,AO19,IF($F$3=0.5,AS19,IF($F$3=0.52,AW19,IF($F$3=0.53,BA19,IF($F$3=0.4,BE19,IF($F$3=0.55,BI19,IF($F$3=0.58,BM19,"")))))))))))))))</f>
        <v>#VALUE!</v>
      </c>
      <c r="K19" s="13" t="e">
        <f aca="false">G19*(IF($F$3=0.26,N19,IF($F$3=0.3,R19,IF($F$3=0.35,V19,IF($F$3=0.38,Z19,IF($F$3=0.4,AD19,IF($F$3=0.45,AH19,IF($F$3=0.46,AL19,IF($F$3=0.48,AP19,IF($F$3=0.5,AT19,IF($F$3=0.52,AX19,IF($F$3=0.53,BB19,IF($F$3=0.4,BF19,IF($F$3=0.55,BJ19,IF($F$3=0.58,BN19,"")))))))))))))))</f>
        <v>#VALUE!</v>
      </c>
      <c r="L19" s="1" t="s">
        <v>59</v>
      </c>
      <c r="M19" s="27" t="n">
        <v>7.04</v>
      </c>
      <c r="N19" s="27" t="n">
        <v>0.35</v>
      </c>
      <c r="O19" s="27" t="n">
        <v>7.39</v>
      </c>
      <c r="P19" s="1" t="s">
        <v>59</v>
      </c>
      <c r="Q19" s="27" t="n">
        <v>6.66</v>
      </c>
      <c r="R19" s="27" t="n">
        <v>0.33</v>
      </c>
      <c r="S19" s="27" t="n">
        <v>6.99</v>
      </c>
      <c r="T19" s="1" t="s">
        <v>59</v>
      </c>
      <c r="U19" s="21" t="n">
        <v>6.18</v>
      </c>
      <c r="V19" s="21" t="n">
        <v>0.31</v>
      </c>
      <c r="W19" s="21" t="n">
        <v>6.49</v>
      </c>
      <c r="X19" s="1" t="s">
        <v>59</v>
      </c>
      <c r="Y19" s="27" t="n">
        <v>5.9</v>
      </c>
      <c r="Z19" s="27" t="n">
        <v>0.29</v>
      </c>
      <c r="AA19" s="27" t="n">
        <v>6.19</v>
      </c>
      <c r="AB19" s="1" t="s">
        <v>59</v>
      </c>
      <c r="AC19" s="27" t="n">
        <v>5.7</v>
      </c>
      <c r="AD19" s="27" t="n">
        <v>0.29</v>
      </c>
      <c r="AE19" s="27" t="n">
        <v>5.99</v>
      </c>
      <c r="AF19" s="1" t="s">
        <v>59</v>
      </c>
      <c r="AG19" s="27" t="n">
        <v>5.23</v>
      </c>
      <c r="AH19" s="27" t="n">
        <v>0.26</v>
      </c>
      <c r="AI19" s="27" t="n">
        <v>5.49</v>
      </c>
      <c r="AJ19" s="1" t="s">
        <v>59</v>
      </c>
      <c r="AK19" s="27" t="n">
        <v>5.13</v>
      </c>
      <c r="AL19" s="27" t="n">
        <v>0.26</v>
      </c>
      <c r="AM19" s="27" t="n">
        <v>5.39</v>
      </c>
      <c r="AN19" s="1" t="s">
        <v>59</v>
      </c>
      <c r="AO19" s="27" t="n">
        <v>4.94</v>
      </c>
      <c r="AP19" s="27" t="n">
        <v>0.25</v>
      </c>
      <c r="AQ19" s="27" t="n">
        <v>5.19</v>
      </c>
      <c r="AR19" s="1" t="s">
        <v>59</v>
      </c>
      <c r="AS19" s="27" t="n">
        <v>4.76</v>
      </c>
      <c r="AT19" s="27" t="n">
        <v>0.24</v>
      </c>
      <c r="AU19" s="27" t="n">
        <v>5</v>
      </c>
      <c r="AV19" s="1" t="s">
        <v>59</v>
      </c>
      <c r="AW19" s="27" t="n">
        <v>4.57</v>
      </c>
      <c r="AX19" s="27" t="n">
        <v>0.23</v>
      </c>
      <c r="AY19" s="27" t="n">
        <v>4.8</v>
      </c>
      <c r="AZ19" s="1" t="s">
        <v>59</v>
      </c>
      <c r="BA19" s="27" t="n">
        <v>4.48</v>
      </c>
      <c r="BB19" s="27" t="n">
        <v>0.22</v>
      </c>
      <c r="BC19" s="27" t="n">
        <v>4.7</v>
      </c>
      <c r="BD19" s="1" t="s">
        <v>59</v>
      </c>
      <c r="BE19" s="27" t="n">
        <v>4.38</v>
      </c>
      <c r="BF19" s="27" t="n">
        <v>0.22</v>
      </c>
      <c r="BG19" s="27" t="n">
        <v>4.6</v>
      </c>
      <c r="BH19" s="1" t="s">
        <v>59</v>
      </c>
      <c r="BI19" s="27" t="n">
        <v>4.29</v>
      </c>
      <c r="BJ19" s="27" t="n">
        <v>0.21</v>
      </c>
      <c r="BK19" s="27" t="n">
        <v>4.5</v>
      </c>
      <c r="BL19" s="1" t="s">
        <v>59</v>
      </c>
      <c r="BM19" s="27" t="n">
        <v>4</v>
      </c>
      <c r="BN19" s="27" t="n">
        <v>0.2</v>
      </c>
      <c r="BO19" s="27" t="n">
        <v>4.2</v>
      </c>
      <c r="BP19" s="1" t="s">
        <v>59</v>
      </c>
      <c r="BQ19" s="1" t="n">
        <v>71611436</v>
      </c>
      <c r="BR19" s="1" t="s">
        <v>62</v>
      </c>
      <c r="BS19" s="28" t="n">
        <v>0.05</v>
      </c>
      <c r="BT19" s="1" t="n">
        <f aca="false">IF(ISBLANK(G19),0,B19)</f>
        <v>0</v>
      </c>
      <c r="BU19" s="1" t="n">
        <f aca="false">IF(BT19=0,0,1)+BU18</f>
        <v>0</v>
      </c>
      <c r="BV19" s="22" t="str">
        <f aca="false">IFERROR(VLOOKUP(BW19,$BP$11:$BS$180,2,0),"")</f>
        <v/>
      </c>
      <c r="BW19" s="22" t="str">
        <f aca="false">IFERROR(INDEX($BT$11:$BT$180,MATCH(ROWS($I$10:I18),$BU$11:$BU$180,0),1),"")</f>
        <v/>
      </c>
      <c r="BX19" s="29" t="str">
        <f aca="false">IFERROR(VLOOKUP(BW19,BP19:BS188,3,0),"")</f>
        <v/>
      </c>
      <c r="BY19" s="30" t="str">
        <f aca="false">IFERROR(VLOOKUP(BW19,$B$11:$K$180,5,0),"")</f>
        <v/>
      </c>
      <c r="BZ19" s="29" t="str">
        <f aca="false">IFERROR(VLOOKUP(BW19,$B$11:$L$180,6,0),"")</f>
        <v/>
      </c>
      <c r="CA19" s="30" t="str">
        <f aca="false">IFERROR(VLOOKUP(BW19,$B$11:$K$180,9,0),"")</f>
        <v/>
      </c>
      <c r="CB19" s="31" t="str">
        <f aca="false">IFERROR(VLOOKUP(BW19,BP19:BS188,4,0),"")</f>
        <v/>
      </c>
      <c r="CC19" s="30" t="str">
        <f aca="false">IFERROR(VLOOKUP(BW19,$B$11:$K$180,10,0),"")</f>
        <v/>
      </c>
      <c r="CD19" s="30" t="str">
        <f aca="false">IFERROR(VLOOKUP(BW19,$B$11:$K$180,7,0),"")</f>
        <v/>
      </c>
    </row>
    <row r="20" customFormat="false" ht="14.75" hidden="false" customHeight="true" outlineLevel="0" collapsed="false">
      <c r="A20" s="23" t="s">
        <v>26</v>
      </c>
      <c r="B20" s="23" t="s">
        <v>63</v>
      </c>
      <c r="C20" s="23" t="s">
        <v>64</v>
      </c>
      <c r="D20" s="24" t="s">
        <v>65</v>
      </c>
      <c r="E20" s="25" t="n">
        <v>9.99</v>
      </c>
      <c r="F20" s="25" t="str">
        <f aca="false">IF($F$3=0.26,O20,IF($F$3=0.3,S20,IF($F$3=0.35,W20,IF($F$3=0.38,AA20,IF($F$3=0.4,AE20,IF($F$3=0.45,AI20,IF($F$3=0.46,AM20,IF($F$3=0.48,AQ20,IF($F$3=0.5,AU20,IF($F$3=0.52,AY20,IF($F$3=0.53,BC20,IF($F$3=0.4,BG20,IF($F$3=0.55,BK20,IF($F$3=0.58,BO20,""))))))))))))))</f>
        <v/>
      </c>
      <c r="G20" s="26"/>
      <c r="H20" s="25" t="str">
        <f aca="false">IFERROR(F20*G20,"")</f>
        <v/>
      </c>
      <c r="I20" s="21"/>
      <c r="J20" s="13" t="e">
        <f aca="false">G20*(IF($F$3=0.26,M20,IF($F$3=0.3,Q20,IF($F$3=0.35,U20,IF($F$3=0.38,Y20,IF($F$3=0.4,AC20,IF($F$3=0.45,AG20,IF($F$3=0.46,AK20,IF($F$3=0.48,AO20,IF($F$3=0.5,AS20,IF($F$3=0.52,AW20,IF($F$3=0.53,BA20,IF($F$3=0.4,BE20,IF($F$3=0.55,BI20,IF($F$3=0.58,BM20,"")))))))))))))))</f>
        <v>#VALUE!</v>
      </c>
      <c r="K20" s="13" t="e">
        <f aca="false">G20*(IF($F$3=0.26,N20,IF($F$3=0.3,R20,IF($F$3=0.35,V20,IF($F$3=0.38,Z20,IF($F$3=0.4,AD20,IF($F$3=0.45,AH20,IF($F$3=0.46,AL20,IF($F$3=0.48,AP20,IF($F$3=0.5,AT20,IF($F$3=0.52,AX20,IF($F$3=0.53,BB20,IF($F$3=0.4,BF20,IF($F$3=0.55,BJ20,IF($F$3=0.58,BN20,"")))))))))))))))</f>
        <v>#VALUE!</v>
      </c>
      <c r="L20" s="1" t="s">
        <v>63</v>
      </c>
      <c r="M20" s="27" t="n">
        <v>7.04</v>
      </c>
      <c r="N20" s="27" t="n">
        <v>0.35</v>
      </c>
      <c r="O20" s="27" t="n">
        <v>7.39</v>
      </c>
      <c r="P20" s="1" t="s">
        <v>63</v>
      </c>
      <c r="Q20" s="27" t="n">
        <v>6.66</v>
      </c>
      <c r="R20" s="27" t="n">
        <v>0.33</v>
      </c>
      <c r="S20" s="27" t="n">
        <v>6.99</v>
      </c>
      <c r="T20" s="1" t="s">
        <v>63</v>
      </c>
      <c r="U20" s="21" t="n">
        <v>6.18</v>
      </c>
      <c r="V20" s="21" t="n">
        <v>0.31</v>
      </c>
      <c r="W20" s="21" t="n">
        <v>6.49</v>
      </c>
      <c r="X20" s="1" t="s">
        <v>63</v>
      </c>
      <c r="Y20" s="27" t="n">
        <v>5.9</v>
      </c>
      <c r="Z20" s="27" t="n">
        <v>0.29</v>
      </c>
      <c r="AA20" s="27" t="n">
        <v>6.19</v>
      </c>
      <c r="AB20" s="1" t="s">
        <v>63</v>
      </c>
      <c r="AC20" s="27" t="n">
        <v>5.7</v>
      </c>
      <c r="AD20" s="27" t="n">
        <v>0.29</v>
      </c>
      <c r="AE20" s="27" t="n">
        <v>5.99</v>
      </c>
      <c r="AF20" s="1" t="s">
        <v>63</v>
      </c>
      <c r="AG20" s="27" t="n">
        <v>5.23</v>
      </c>
      <c r="AH20" s="27" t="n">
        <v>0.26</v>
      </c>
      <c r="AI20" s="27" t="n">
        <v>5.49</v>
      </c>
      <c r="AJ20" s="1" t="s">
        <v>63</v>
      </c>
      <c r="AK20" s="27" t="n">
        <v>5.13</v>
      </c>
      <c r="AL20" s="27" t="n">
        <v>0.26</v>
      </c>
      <c r="AM20" s="27" t="n">
        <v>5.39</v>
      </c>
      <c r="AN20" s="1" t="s">
        <v>63</v>
      </c>
      <c r="AO20" s="27" t="n">
        <v>4.94</v>
      </c>
      <c r="AP20" s="27" t="n">
        <v>0.25</v>
      </c>
      <c r="AQ20" s="27" t="n">
        <v>5.19</v>
      </c>
      <c r="AR20" s="1" t="s">
        <v>63</v>
      </c>
      <c r="AS20" s="27" t="n">
        <v>4.76</v>
      </c>
      <c r="AT20" s="27" t="n">
        <v>0.24</v>
      </c>
      <c r="AU20" s="27" t="n">
        <v>5</v>
      </c>
      <c r="AV20" s="1" t="s">
        <v>63</v>
      </c>
      <c r="AW20" s="27" t="n">
        <v>4.57</v>
      </c>
      <c r="AX20" s="27" t="n">
        <v>0.23</v>
      </c>
      <c r="AY20" s="27" t="n">
        <v>4.8</v>
      </c>
      <c r="AZ20" s="1" t="s">
        <v>63</v>
      </c>
      <c r="BA20" s="27" t="n">
        <v>4.48</v>
      </c>
      <c r="BB20" s="27" t="n">
        <v>0.22</v>
      </c>
      <c r="BC20" s="27" t="n">
        <v>4.7</v>
      </c>
      <c r="BD20" s="1" t="s">
        <v>63</v>
      </c>
      <c r="BE20" s="27" t="n">
        <v>4.38</v>
      </c>
      <c r="BF20" s="27" t="n">
        <v>0.22</v>
      </c>
      <c r="BG20" s="27" t="n">
        <v>4.6</v>
      </c>
      <c r="BH20" s="1" t="s">
        <v>63</v>
      </c>
      <c r="BI20" s="27" t="n">
        <v>4.29</v>
      </c>
      <c r="BJ20" s="27" t="n">
        <v>0.21</v>
      </c>
      <c r="BK20" s="27" t="n">
        <v>4.5</v>
      </c>
      <c r="BL20" s="1" t="s">
        <v>63</v>
      </c>
      <c r="BM20" s="27" t="n">
        <v>4</v>
      </c>
      <c r="BN20" s="27" t="n">
        <v>0.2</v>
      </c>
      <c r="BO20" s="27" t="n">
        <v>4.2</v>
      </c>
      <c r="BP20" s="1" t="s">
        <v>63</v>
      </c>
      <c r="BQ20" s="1" t="n">
        <v>71611438</v>
      </c>
      <c r="BR20" s="1" t="s">
        <v>66</v>
      </c>
      <c r="BS20" s="28" t="n">
        <v>0.05</v>
      </c>
      <c r="BT20" s="1" t="n">
        <f aca="false">IF(ISBLANK(G20),0,B20)</f>
        <v>0</v>
      </c>
      <c r="BU20" s="1" t="n">
        <f aca="false">IF(BT20=0,0,1)+BU19</f>
        <v>0</v>
      </c>
      <c r="BV20" s="22" t="str">
        <f aca="false">IFERROR(VLOOKUP(BW20,$BP$11:$BS$180,2,0),"")</f>
        <v/>
      </c>
      <c r="BW20" s="22" t="str">
        <f aca="false">IFERROR(INDEX($BT$11:$BT$180,MATCH(ROWS($I$10:I19),$BU$11:$BU$180,0),1),"")</f>
        <v/>
      </c>
      <c r="BX20" s="29" t="str">
        <f aca="false">IFERROR(VLOOKUP(BW20,BP20:BS189,3,0),"")</f>
        <v/>
      </c>
      <c r="BY20" s="30" t="str">
        <f aca="false">IFERROR(VLOOKUP(BW20,$B$11:$K$180,5,0),"")</f>
        <v/>
      </c>
      <c r="BZ20" s="29" t="str">
        <f aca="false">IFERROR(VLOOKUP(BW20,$B$11:$L$180,6,0),"")</f>
        <v/>
      </c>
      <c r="CA20" s="30" t="str">
        <f aca="false">IFERROR(VLOOKUP(BW20,$B$11:$K$180,9,0),"")</f>
        <v/>
      </c>
      <c r="CB20" s="31" t="str">
        <f aca="false">IFERROR(VLOOKUP(BW20,BP20:BS189,4,0),"")</f>
        <v/>
      </c>
      <c r="CC20" s="30" t="str">
        <f aca="false">IFERROR(VLOOKUP(BW20,$B$11:$K$180,10,0),"")</f>
        <v/>
      </c>
      <c r="CD20" s="30" t="str">
        <f aca="false">IFERROR(VLOOKUP(BW20,$B$11:$K$180,7,0),"")</f>
        <v/>
      </c>
    </row>
    <row r="21" customFormat="false" ht="14.75" hidden="false" customHeight="true" outlineLevel="0" collapsed="false">
      <c r="A21" s="23" t="s">
        <v>26</v>
      </c>
      <c r="B21" s="23" t="s">
        <v>67</v>
      </c>
      <c r="C21" s="23" t="s">
        <v>68</v>
      </c>
      <c r="D21" s="24" t="s">
        <v>69</v>
      </c>
      <c r="E21" s="25" t="n">
        <v>9.99</v>
      </c>
      <c r="F21" s="25" t="str">
        <f aca="false">IF($F$3=0.26,O21,IF($F$3=0.3,S21,IF($F$3=0.35,W21,IF($F$3=0.38,AA21,IF($F$3=0.4,AE21,IF($F$3=0.45,AI21,IF($F$3=0.46,AM21,IF($F$3=0.48,AQ21,IF($F$3=0.5,AU21,IF($F$3=0.52,AY21,IF($F$3=0.53,BC21,IF($F$3=0.4,BG21,IF($F$3=0.55,BK21,IF($F$3=0.58,BO21,""))))))))))))))</f>
        <v/>
      </c>
      <c r="G21" s="26"/>
      <c r="H21" s="25" t="str">
        <f aca="false">IFERROR(F21*G21,"")</f>
        <v/>
      </c>
      <c r="I21" s="21"/>
      <c r="J21" s="13" t="e">
        <f aca="false">G21*(IF($F$3=0.26,M21,IF($F$3=0.3,Q21,IF($F$3=0.35,U21,IF($F$3=0.38,Y21,IF($F$3=0.4,AC21,IF($F$3=0.45,AG21,IF($F$3=0.46,AK21,IF($F$3=0.48,AO21,IF($F$3=0.5,AS21,IF($F$3=0.52,AW21,IF($F$3=0.53,BA21,IF($F$3=0.4,BE21,IF($F$3=0.55,BI21,IF($F$3=0.58,BM21,"")))))))))))))))</f>
        <v>#VALUE!</v>
      </c>
      <c r="K21" s="13" t="e">
        <f aca="false">G21*(IF($F$3=0.26,N21,IF($F$3=0.3,R21,IF($F$3=0.35,V21,IF($F$3=0.38,Z21,IF($F$3=0.4,AD21,IF($F$3=0.45,AH21,IF($F$3=0.46,AL21,IF($F$3=0.48,AP21,IF($F$3=0.5,AT21,IF($F$3=0.52,AX21,IF($F$3=0.53,BB21,IF($F$3=0.4,BF21,IF($F$3=0.55,BJ21,IF($F$3=0.58,BN21,"")))))))))))))))</f>
        <v>#VALUE!</v>
      </c>
      <c r="L21" s="1" t="s">
        <v>67</v>
      </c>
      <c r="M21" s="27" t="n">
        <v>7.04</v>
      </c>
      <c r="N21" s="27" t="n">
        <v>0.35</v>
      </c>
      <c r="O21" s="27" t="n">
        <v>7.39</v>
      </c>
      <c r="P21" s="1" t="s">
        <v>67</v>
      </c>
      <c r="Q21" s="27" t="n">
        <v>6.66</v>
      </c>
      <c r="R21" s="27" t="n">
        <v>0.33</v>
      </c>
      <c r="S21" s="27" t="n">
        <v>6.99</v>
      </c>
      <c r="T21" s="1" t="s">
        <v>67</v>
      </c>
      <c r="U21" s="21" t="n">
        <v>6.18</v>
      </c>
      <c r="V21" s="21" t="n">
        <v>0.31</v>
      </c>
      <c r="W21" s="21" t="n">
        <v>6.49</v>
      </c>
      <c r="X21" s="1" t="s">
        <v>67</v>
      </c>
      <c r="Y21" s="27" t="n">
        <v>5.9</v>
      </c>
      <c r="Z21" s="27" t="n">
        <v>0.29</v>
      </c>
      <c r="AA21" s="27" t="n">
        <v>6.19</v>
      </c>
      <c r="AB21" s="1" t="s">
        <v>67</v>
      </c>
      <c r="AC21" s="27" t="n">
        <v>5.7</v>
      </c>
      <c r="AD21" s="27" t="n">
        <v>0.29</v>
      </c>
      <c r="AE21" s="27" t="n">
        <v>5.99</v>
      </c>
      <c r="AF21" s="1" t="s">
        <v>67</v>
      </c>
      <c r="AG21" s="27" t="n">
        <v>5.23</v>
      </c>
      <c r="AH21" s="27" t="n">
        <v>0.26</v>
      </c>
      <c r="AI21" s="27" t="n">
        <v>5.49</v>
      </c>
      <c r="AJ21" s="1" t="s">
        <v>67</v>
      </c>
      <c r="AK21" s="27" t="n">
        <v>5.13</v>
      </c>
      <c r="AL21" s="27" t="n">
        <v>0.26</v>
      </c>
      <c r="AM21" s="27" t="n">
        <v>5.39</v>
      </c>
      <c r="AN21" s="1" t="s">
        <v>67</v>
      </c>
      <c r="AO21" s="27" t="n">
        <v>4.94</v>
      </c>
      <c r="AP21" s="27" t="n">
        <v>0.25</v>
      </c>
      <c r="AQ21" s="27" t="n">
        <v>5.19</v>
      </c>
      <c r="AR21" s="1" t="s">
        <v>67</v>
      </c>
      <c r="AS21" s="27" t="n">
        <v>4.76</v>
      </c>
      <c r="AT21" s="27" t="n">
        <v>0.24</v>
      </c>
      <c r="AU21" s="27" t="n">
        <v>5</v>
      </c>
      <c r="AV21" s="1" t="s">
        <v>67</v>
      </c>
      <c r="AW21" s="27" t="n">
        <v>4.57</v>
      </c>
      <c r="AX21" s="27" t="n">
        <v>0.23</v>
      </c>
      <c r="AY21" s="27" t="n">
        <v>4.8</v>
      </c>
      <c r="AZ21" s="1" t="s">
        <v>67</v>
      </c>
      <c r="BA21" s="27" t="n">
        <v>4.48</v>
      </c>
      <c r="BB21" s="27" t="n">
        <v>0.22</v>
      </c>
      <c r="BC21" s="27" t="n">
        <v>4.7</v>
      </c>
      <c r="BD21" s="1" t="s">
        <v>67</v>
      </c>
      <c r="BE21" s="27" t="n">
        <v>4.38</v>
      </c>
      <c r="BF21" s="27" t="n">
        <v>0.22</v>
      </c>
      <c r="BG21" s="27" t="n">
        <v>4.6</v>
      </c>
      <c r="BH21" s="1" t="s">
        <v>67</v>
      </c>
      <c r="BI21" s="27" t="n">
        <v>4.29</v>
      </c>
      <c r="BJ21" s="27" t="n">
        <v>0.21</v>
      </c>
      <c r="BK21" s="27" t="n">
        <v>4.5</v>
      </c>
      <c r="BL21" s="1" t="s">
        <v>67</v>
      </c>
      <c r="BM21" s="27" t="n">
        <v>4</v>
      </c>
      <c r="BN21" s="27" t="n">
        <v>0.2</v>
      </c>
      <c r="BO21" s="27" t="n">
        <v>4.2</v>
      </c>
      <c r="BP21" s="1" t="s">
        <v>67</v>
      </c>
      <c r="BQ21" s="1" t="n">
        <v>71611439</v>
      </c>
      <c r="BR21" s="1" t="s">
        <v>70</v>
      </c>
      <c r="BS21" s="28" t="n">
        <v>0.05</v>
      </c>
      <c r="BT21" s="1" t="n">
        <f aca="false">IF(ISBLANK(G21),0,B21)</f>
        <v>0</v>
      </c>
      <c r="BU21" s="1" t="n">
        <f aca="false">IF(BT21=0,0,1)+BU20</f>
        <v>0</v>
      </c>
      <c r="BV21" s="22" t="str">
        <f aca="false">IFERROR(VLOOKUP(BW21,$BP$11:$BS$180,2,0),"")</f>
        <v/>
      </c>
      <c r="BW21" s="22" t="str">
        <f aca="false">IFERROR(INDEX($BT$11:$BT$180,MATCH(ROWS($I$10:I20),$BU$11:$BU$180,0),1),"")</f>
        <v/>
      </c>
      <c r="BX21" s="29" t="str">
        <f aca="false">IFERROR(VLOOKUP(BW21,BP21:BS190,3,0),"")</f>
        <v/>
      </c>
      <c r="BY21" s="30" t="str">
        <f aca="false">IFERROR(VLOOKUP(BW21,$B$11:$K$180,5,0),"")</f>
        <v/>
      </c>
      <c r="BZ21" s="29" t="str">
        <f aca="false">IFERROR(VLOOKUP(BW21,$B$11:$L$180,6,0),"")</f>
        <v/>
      </c>
      <c r="CA21" s="30" t="str">
        <f aca="false">IFERROR(VLOOKUP(BW21,$B$11:$K$180,9,0),"")</f>
        <v/>
      </c>
      <c r="CB21" s="31" t="str">
        <f aca="false">IFERROR(VLOOKUP(BW21,BP21:BS190,4,0),"")</f>
        <v/>
      </c>
      <c r="CC21" s="30" t="str">
        <f aca="false">IFERROR(VLOOKUP(BW21,$B$11:$K$180,10,0),"")</f>
        <v/>
      </c>
      <c r="CD21" s="30" t="str">
        <f aca="false">IFERROR(VLOOKUP(BW21,$B$11:$K$180,7,0),"")</f>
        <v/>
      </c>
    </row>
    <row r="22" customFormat="false" ht="14.75" hidden="false" customHeight="true" outlineLevel="0" collapsed="false">
      <c r="A22" s="23" t="s">
        <v>26</v>
      </c>
      <c r="B22" s="23" t="s">
        <v>71</v>
      </c>
      <c r="C22" s="23" t="s">
        <v>72</v>
      </c>
      <c r="D22" s="24" t="n">
        <v>5907591927417</v>
      </c>
      <c r="E22" s="25" t="n">
        <v>9.99</v>
      </c>
      <c r="F22" s="25" t="str">
        <f aca="false">IF($F$3=0.26,O22,IF($F$3=0.3,S22,IF($F$3=0.35,W22,IF($F$3=0.38,AA22,IF($F$3=0.4,AE22,IF($F$3=0.45,AI22,IF($F$3=0.46,AM22,IF($F$3=0.48,AQ22,IF($F$3=0.5,AU22,IF($F$3=0.52,AY22,IF($F$3=0.53,BC22,IF($F$3=0.4,BG22,IF($F$3=0.55,BK22,IF($F$3=0.58,BO22,""))))))))))))))</f>
        <v/>
      </c>
      <c r="G22" s="26"/>
      <c r="H22" s="25" t="str">
        <f aca="false">IFERROR(F22*G22,"")</f>
        <v/>
      </c>
      <c r="I22" s="21"/>
      <c r="J22" s="13" t="e">
        <f aca="false">G22*(IF($F$3=0.26,M22,IF($F$3=0.3,Q22,IF($F$3=0.35,U22,IF($F$3=0.38,Y22,IF($F$3=0.4,AC22,IF($F$3=0.45,AG22,IF($F$3=0.46,AK22,IF($F$3=0.48,AO22,IF($F$3=0.5,AS22,IF($F$3=0.52,AW22,IF($F$3=0.53,BA22,IF($F$3=0.4,BE22,IF($F$3=0.55,BI22,IF($F$3=0.58,BM22,"")))))))))))))))</f>
        <v>#VALUE!</v>
      </c>
      <c r="K22" s="13" t="e">
        <f aca="false">G22*(IF($F$3=0.26,N22,IF($F$3=0.3,R22,IF($F$3=0.35,V22,IF($F$3=0.38,Z22,IF($F$3=0.4,AD22,IF($F$3=0.45,AH22,IF($F$3=0.46,AL22,IF($F$3=0.48,AP22,IF($F$3=0.5,AT22,IF($F$3=0.52,AX22,IF($F$3=0.53,BB22,IF($F$3=0.4,BF22,IF($F$3=0.55,BJ22,IF($F$3=0.58,BN22,"")))))))))))))))</f>
        <v>#VALUE!</v>
      </c>
      <c r="L22" s="1" t="s">
        <v>71</v>
      </c>
      <c r="M22" s="27" t="n">
        <v>6.01</v>
      </c>
      <c r="N22" s="27" t="n">
        <v>1.38</v>
      </c>
      <c r="O22" s="27" t="n">
        <v>7.39</v>
      </c>
      <c r="P22" s="1" t="s">
        <v>71</v>
      </c>
      <c r="Q22" s="27" t="n">
        <v>5.68</v>
      </c>
      <c r="R22" s="27" t="n">
        <v>1.31</v>
      </c>
      <c r="S22" s="27" t="n">
        <v>6.99</v>
      </c>
      <c r="T22" s="1" t="s">
        <v>71</v>
      </c>
      <c r="U22" s="21" t="n">
        <v>5.28</v>
      </c>
      <c r="V22" s="21" t="n">
        <v>1.21</v>
      </c>
      <c r="W22" s="21" t="n">
        <v>6.49</v>
      </c>
      <c r="X22" s="1" t="s">
        <v>71</v>
      </c>
      <c r="Y22" s="27" t="n">
        <v>5.03</v>
      </c>
      <c r="Z22" s="27" t="n">
        <v>1.16</v>
      </c>
      <c r="AA22" s="27" t="n">
        <v>6.19</v>
      </c>
      <c r="AB22" s="1" t="s">
        <v>71</v>
      </c>
      <c r="AC22" s="27" t="n">
        <v>4.87</v>
      </c>
      <c r="AD22" s="27" t="n">
        <v>1.12</v>
      </c>
      <c r="AE22" s="27" t="n">
        <v>5.99</v>
      </c>
      <c r="AF22" s="1" t="s">
        <v>71</v>
      </c>
      <c r="AG22" s="27" t="n">
        <v>4.46</v>
      </c>
      <c r="AH22" s="27" t="n">
        <v>1.03</v>
      </c>
      <c r="AI22" s="27" t="n">
        <v>5.49</v>
      </c>
      <c r="AJ22" s="1" t="s">
        <v>71</v>
      </c>
      <c r="AK22" s="27" t="n">
        <v>4.38</v>
      </c>
      <c r="AL22" s="27" t="n">
        <v>1.01</v>
      </c>
      <c r="AM22" s="27" t="n">
        <v>5.39</v>
      </c>
      <c r="AN22" s="1" t="s">
        <v>71</v>
      </c>
      <c r="AO22" s="27" t="n">
        <v>4.22</v>
      </c>
      <c r="AP22" s="27" t="n">
        <v>0.97</v>
      </c>
      <c r="AQ22" s="27" t="n">
        <v>5.19</v>
      </c>
      <c r="AR22" s="1" t="s">
        <v>71</v>
      </c>
      <c r="AS22" s="27" t="n">
        <v>4.07</v>
      </c>
      <c r="AT22" s="27" t="n">
        <v>0.93</v>
      </c>
      <c r="AU22" s="27" t="n">
        <v>5</v>
      </c>
      <c r="AV22" s="1" t="s">
        <v>71</v>
      </c>
      <c r="AW22" s="27" t="n">
        <v>3.9</v>
      </c>
      <c r="AX22" s="27" t="n">
        <v>0.9</v>
      </c>
      <c r="AY22" s="27" t="n">
        <v>4.8</v>
      </c>
      <c r="AZ22" s="1" t="s">
        <v>71</v>
      </c>
      <c r="BA22" s="27" t="n">
        <v>3.82</v>
      </c>
      <c r="BB22" s="27" t="n">
        <v>0.88</v>
      </c>
      <c r="BC22" s="27" t="n">
        <v>4.7</v>
      </c>
      <c r="BD22" s="1" t="s">
        <v>71</v>
      </c>
      <c r="BE22" s="27" t="n">
        <v>3.74</v>
      </c>
      <c r="BF22" s="27" t="n">
        <v>0.86</v>
      </c>
      <c r="BG22" s="27" t="n">
        <v>4.6</v>
      </c>
      <c r="BH22" s="1" t="s">
        <v>71</v>
      </c>
      <c r="BI22" s="27" t="n">
        <v>3.66</v>
      </c>
      <c r="BJ22" s="27" t="n">
        <v>0.84</v>
      </c>
      <c r="BK22" s="27" t="n">
        <v>4.5</v>
      </c>
      <c r="BL22" s="1" t="s">
        <v>71</v>
      </c>
      <c r="BM22" s="27" t="n">
        <v>3.41</v>
      </c>
      <c r="BN22" s="27" t="n">
        <v>0.79</v>
      </c>
      <c r="BO22" s="27" t="n">
        <v>4.2</v>
      </c>
      <c r="BP22" s="1" t="s">
        <v>71</v>
      </c>
      <c r="BQ22" s="1" t="n">
        <v>71611434</v>
      </c>
      <c r="BR22" s="1" t="s">
        <v>73</v>
      </c>
      <c r="BS22" s="28" t="n">
        <v>0.23</v>
      </c>
      <c r="BT22" s="1" t="n">
        <f aca="false">IF(ISBLANK(G22),0,B22)</f>
        <v>0</v>
      </c>
      <c r="BU22" s="1" t="n">
        <f aca="false">IF(BT22=0,0,1)+BU21</f>
        <v>0</v>
      </c>
      <c r="BV22" s="22" t="str">
        <f aca="false">IFERROR(VLOOKUP(BW22,$BP$11:$BS$180,2,0),"")</f>
        <v/>
      </c>
      <c r="BW22" s="22" t="str">
        <f aca="false">IFERROR(INDEX($BT$11:$BT$180,MATCH(ROWS($I$10:I21),$BU$11:$BU$180,0),1),"")</f>
        <v/>
      </c>
      <c r="BX22" s="29" t="str">
        <f aca="false">IFERROR(VLOOKUP(BW22,BP22:BS191,3,0),"")</f>
        <v/>
      </c>
      <c r="BY22" s="30" t="str">
        <f aca="false">IFERROR(VLOOKUP(BW22,$B$11:$K$180,5,0),"")</f>
        <v/>
      </c>
      <c r="BZ22" s="29" t="str">
        <f aca="false">IFERROR(VLOOKUP(BW22,$B$11:$L$180,6,0),"")</f>
        <v/>
      </c>
      <c r="CA22" s="30" t="str">
        <f aca="false">IFERROR(VLOOKUP(BW22,$B$11:$K$180,9,0),"")</f>
        <v/>
      </c>
      <c r="CB22" s="31" t="str">
        <f aca="false">IFERROR(VLOOKUP(BW22,BP22:BS191,4,0),"")</f>
        <v/>
      </c>
      <c r="CC22" s="30" t="str">
        <f aca="false">IFERROR(VLOOKUP(BW22,$B$11:$K$180,10,0),"")</f>
        <v/>
      </c>
      <c r="CD22" s="30" t="str">
        <f aca="false">IFERROR(VLOOKUP(BW22,$B$11:$K$180,7,0),"")</f>
        <v/>
      </c>
    </row>
    <row r="23" customFormat="false" ht="14.75" hidden="false" customHeight="true" outlineLevel="0" collapsed="false">
      <c r="A23" s="23" t="s">
        <v>26</v>
      </c>
      <c r="B23" s="23" t="s">
        <v>74</v>
      </c>
      <c r="C23" s="23" t="s">
        <v>75</v>
      </c>
      <c r="D23" s="24" t="s">
        <v>76</v>
      </c>
      <c r="E23" s="25" t="n">
        <v>14.99</v>
      </c>
      <c r="F23" s="25" t="str">
        <f aca="false">IF($F$3=0.26,O23,IF($F$3=0.3,S23,IF($F$3=0.35,W23,IF($F$3=0.38,AA23,IF($F$3=0.4,AE23,IF($F$3=0.45,AI23,IF($F$3=0.46,AM23,IF($F$3=0.48,AQ23,IF($F$3=0.5,AU23,IF($F$3=0.52,AY23,IF($F$3=0.53,BC23,IF($F$3=0.4,BG23,IF($F$3=0.55,BK23,IF($F$3=0.58,BO23,""))))))))))))))</f>
        <v/>
      </c>
      <c r="G23" s="26"/>
      <c r="H23" s="25" t="str">
        <f aca="false">IFERROR(F23*G23,"")</f>
        <v/>
      </c>
      <c r="I23" s="21"/>
      <c r="J23" s="13" t="e">
        <f aca="false">G23*(IF($F$3=0.26,M23,IF($F$3=0.3,Q23,IF($F$3=0.35,U23,IF($F$3=0.38,Y23,IF($F$3=0.4,AC23,IF($F$3=0.45,AG23,IF($F$3=0.46,AK23,IF($F$3=0.48,AO23,IF($F$3=0.5,AS23,IF($F$3=0.52,AW23,IF($F$3=0.53,BA23,IF($F$3=0.4,BE23,IF($F$3=0.55,BI23,IF($F$3=0.58,BM23,"")))))))))))))))</f>
        <v>#VALUE!</v>
      </c>
      <c r="K23" s="13" t="e">
        <f aca="false">G23*(IF($F$3=0.26,N23,IF($F$3=0.3,R23,IF($F$3=0.35,V23,IF($F$3=0.38,Z23,IF($F$3=0.4,AD23,IF($F$3=0.45,AH23,IF($F$3=0.46,AL23,IF($F$3=0.48,AP23,IF($F$3=0.5,AT23,IF($F$3=0.52,AX23,IF($F$3=0.53,BB23,IF($F$3=0.4,BF23,IF($F$3=0.55,BJ23,IF($F$3=0.58,BN23,"")))))))))))))))</f>
        <v>#VALUE!</v>
      </c>
      <c r="L23" s="1" t="s">
        <v>74</v>
      </c>
      <c r="M23" s="27" t="n">
        <v>10.56</v>
      </c>
      <c r="N23" s="27" t="n">
        <v>0.53</v>
      </c>
      <c r="O23" s="27" t="n">
        <v>11.09</v>
      </c>
      <c r="P23" s="1" t="s">
        <v>74</v>
      </c>
      <c r="Q23" s="27" t="n">
        <v>9.99</v>
      </c>
      <c r="R23" s="27" t="n">
        <v>0.5</v>
      </c>
      <c r="S23" s="27" t="n">
        <v>10.49</v>
      </c>
      <c r="T23" s="1" t="s">
        <v>74</v>
      </c>
      <c r="U23" s="21" t="n">
        <v>9.28</v>
      </c>
      <c r="V23" s="21" t="n">
        <v>0.46</v>
      </c>
      <c r="W23" s="21" t="n">
        <v>9.74</v>
      </c>
      <c r="X23" s="1" t="s">
        <v>74</v>
      </c>
      <c r="Y23" s="27" t="n">
        <v>8.85</v>
      </c>
      <c r="Z23" s="27" t="n">
        <v>0.44</v>
      </c>
      <c r="AA23" s="27" t="n">
        <v>9.29</v>
      </c>
      <c r="AB23" s="1" t="s">
        <v>74</v>
      </c>
      <c r="AC23" s="27" t="n">
        <v>8.56</v>
      </c>
      <c r="AD23" s="27" t="n">
        <v>0.43</v>
      </c>
      <c r="AE23" s="27" t="n">
        <v>8.99</v>
      </c>
      <c r="AF23" s="1" t="s">
        <v>74</v>
      </c>
      <c r="AG23" s="27" t="n">
        <v>7.85</v>
      </c>
      <c r="AH23" s="27" t="n">
        <v>0.39</v>
      </c>
      <c r="AI23" s="27" t="n">
        <v>8.24</v>
      </c>
      <c r="AJ23" s="1" t="s">
        <v>74</v>
      </c>
      <c r="AK23" s="27" t="n">
        <v>7.7</v>
      </c>
      <c r="AL23" s="27" t="n">
        <v>0.39</v>
      </c>
      <c r="AM23" s="27" t="n">
        <v>8.09</v>
      </c>
      <c r="AN23" s="1" t="s">
        <v>74</v>
      </c>
      <c r="AO23" s="27" t="n">
        <v>7.42</v>
      </c>
      <c r="AP23" s="27" t="n">
        <v>0.37</v>
      </c>
      <c r="AQ23" s="27" t="n">
        <v>7.79</v>
      </c>
      <c r="AR23" s="1" t="s">
        <v>74</v>
      </c>
      <c r="AS23" s="27" t="n">
        <v>7.14</v>
      </c>
      <c r="AT23" s="27" t="n">
        <v>0.36</v>
      </c>
      <c r="AU23" s="27" t="n">
        <v>7.5</v>
      </c>
      <c r="AV23" s="1" t="s">
        <v>74</v>
      </c>
      <c r="AW23" s="27" t="n">
        <v>6.86</v>
      </c>
      <c r="AX23" s="27" t="n">
        <v>0.34</v>
      </c>
      <c r="AY23" s="27" t="n">
        <v>7.2</v>
      </c>
      <c r="AZ23" s="1" t="s">
        <v>74</v>
      </c>
      <c r="BA23" s="27" t="n">
        <v>6.71</v>
      </c>
      <c r="BB23" s="27" t="n">
        <v>0.34</v>
      </c>
      <c r="BC23" s="27" t="n">
        <v>7.05</v>
      </c>
      <c r="BD23" s="1" t="s">
        <v>74</v>
      </c>
      <c r="BE23" s="27" t="n">
        <v>6.57</v>
      </c>
      <c r="BF23" s="27" t="n">
        <v>0.33</v>
      </c>
      <c r="BG23" s="27" t="n">
        <v>6.9</v>
      </c>
      <c r="BH23" s="1" t="s">
        <v>74</v>
      </c>
      <c r="BI23" s="27" t="n">
        <v>6.43</v>
      </c>
      <c r="BJ23" s="27" t="n">
        <v>0.32</v>
      </c>
      <c r="BK23" s="27" t="n">
        <v>6.75</v>
      </c>
      <c r="BL23" s="1" t="s">
        <v>74</v>
      </c>
      <c r="BM23" s="27" t="n">
        <v>6</v>
      </c>
      <c r="BN23" s="27" t="n">
        <v>0.3</v>
      </c>
      <c r="BO23" s="27" t="n">
        <v>6.3</v>
      </c>
      <c r="BP23" s="1" t="s">
        <v>74</v>
      </c>
      <c r="BQ23" s="1" t="n">
        <v>71611444</v>
      </c>
      <c r="BR23" s="1" t="s">
        <v>77</v>
      </c>
      <c r="BS23" s="28" t="n">
        <v>0.05</v>
      </c>
      <c r="BT23" s="1" t="n">
        <f aca="false">IF(ISBLANK(G23),0,B23)</f>
        <v>0</v>
      </c>
      <c r="BU23" s="1" t="n">
        <f aca="false">IF(BT23=0,0,1)+BU22</f>
        <v>0</v>
      </c>
      <c r="BV23" s="22" t="str">
        <f aca="false">IFERROR(VLOOKUP(BW23,$BP$11:$BS$180,2,0),"")</f>
        <v/>
      </c>
      <c r="BW23" s="22" t="str">
        <f aca="false">IFERROR(INDEX($BT$11:$BT$180,MATCH(ROWS($I$10:I22),$BU$11:$BU$180,0),1),"")</f>
        <v/>
      </c>
      <c r="BX23" s="29" t="str">
        <f aca="false">IFERROR(VLOOKUP(BW23,BP23:BS192,3,0),"")</f>
        <v/>
      </c>
      <c r="BY23" s="30" t="str">
        <f aca="false">IFERROR(VLOOKUP(BW23,$B$11:$K$180,5,0),"")</f>
        <v/>
      </c>
      <c r="BZ23" s="29" t="str">
        <f aca="false">IFERROR(VLOOKUP(BW23,$B$11:$L$180,6,0),"")</f>
        <v/>
      </c>
      <c r="CA23" s="30" t="str">
        <f aca="false">IFERROR(VLOOKUP(BW23,$B$11:$K$180,9,0),"")</f>
        <v/>
      </c>
      <c r="CB23" s="31" t="str">
        <f aca="false">IFERROR(VLOOKUP(BW23,BP23:BS192,4,0),"")</f>
        <v/>
      </c>
      <c r="CC23" s="30" t="str">
        <f aca="false">IFERROR(VLOOKUP(BW23,$B$11:$K$180,10,0),"")</f>
        <v/>
      </c>
      <c r="CD23" s="30" t="str">
        <f aca="false">IFERROR(VLOOKUP(BW23,$B$11:$K$180,7,0),"")</f>
        <v/>
      </c>
    </row>
    <row r="24" customFormat="false" ht="14.75" hidden="false" customHeight="true" outlineLevel="0" collapsed="false">
      <c r="A24" s="32" t="s">
        <v>78</v>
      </c>
      <c r="B24" s="32" t="s">
        <v>79</v>
      </c>
      <c r="C24" s="32" t="s">
        <v>80</v>
      </c>
      <c r="D24" s="33" t="s">
        <v>81</v>
      </c>
      <c r="E24" s="34" t="n">
        <v>19.99</v>
      </c>
      <c r="F24" s="35" t="str">
        <f aca="false">IF($F$3=0.26,O24,IF($F$3=0.3,S24,IF($F$3=0.35,W24,IF($F$3=0.38,AA24,IF($F$3=0.4,AE24,IF($F$3=0.45,AI24,IF($F$3=0.46,AM24,IF($F$3=0.48,AQ24,IF($F$3=0.5,AU24,IF($F$3=0.52,AY24,IF($F$3=0.53,BC24,IF($F$3=0.4,BG24,IF($F$3=0.55,BK24,IF($F$3=0.58,BO24,""))))))))))))))</f>
        <v/>
      </c>
      <c r="G24" s="26"/>
      <c r="H24" s="35" t="str">
        <f aca="false">IFERROR(F24*G24,"")</f>
        <v/>
      </c>
      <c r="J24" s="13" t="e">
        <f aca="false">G24*(IF($F$3=0.26,M24,IF($F$3=0.3,Q24,IF($F$3=0.35,U24,IF($F$3=0.38,Y24,IF($F$3=0.4,AC24,IF($F$3=0.45,AG24,IF($F$3=0.46,AK24,IF($F$3=0.48,AO24,IF($F$3=0.5,AS24,IF($F$3=0.52,AW24,IF($F$3=0.53,BA24,IF($F$3=0.4,BE24,IF($F$3=0.55,BI24,IF($F$3=0.58,BM24,"")))))))))))))))</f>
        <v>#VALUE!</v>
      </c>
      <c r="K24" s="13" t="e">
        <f aca="false">G24*(IF($F$3=0.26,N24,IF($F$3=0.3,R24,IF($F$3=0.35,V24,IF($F$3=0.38,Z24,IF($F$3=0.4,AD24,IF($F$3=0.45,AH24,IF($F$3=0.46,AL24,IF($F$3=0.48,AP24,IF($F$3=0.5,AT24,IF($F$3=0.52,AX24,IF($F$3=0.53,BB24,IF($F$3=0.4,BF24,IF($F$3=0.55,BJ24,IF($F$3=0.58,BN24,"")))))))))))))))</f>
        <v>#VALUE!</v>
      </c>
      <c r="L24" s="1" t="s">
        <v>79</v>
      </c>
      <c r="M24" s="27" t="n">
        <v>14.1</v>
      </c>
      <c r="N24" s="27" t="n">
        <v>0.7</v>
      </c>
      <c r="O24" s="27" t="n">
        <v>14.8</v>
      </c>
      <c r="P24" s="1" t="s">
        <v>79</v>
      </c>
      <c r="Q24" s="27" t="n">
        <v>13.32</v>
      </c>
      <c r="R24" s="27" t="n">
        <v>0.67</v>
      </c>
      <c r="S24" s="27" t="n">
        <v>13.99</v>
      </c>
      <c r="T24" s="1" t="s">
        <v>79</v>
      </c>
      <c r="U24" s="21" t="n">
        <v>12.37</v>
      </c>
      <c r="V24" s="21" t="n">
        <v>0.62</v>
      </c>
      <c r="W24" s="21" t="n">
        <v>12.99</v>
      </c>
      <c r="X24" s="1" t="s">
        <v>79</v>
      </c>
      <c r="Y24" s="27" t="n">
        <v>11.81</v>
      </c>
      <c r="Z24" s="27" t="n">
        <v>0.59</v>
      </c>
      <c r="AA24" s="27" t="n">
        <v>12.4</v>
      </c>
      <c r="AB24" s="1" t="s">
        <v>79</v>
      </c>
      <c r="AC24" s="27" t="n">
        <v>11.42</v>
      </c>
      <c r="AD24" s="27" t="n">
        <v>0.57</v>
      </c>
      <c r="AE24" s="27" t="n">
        <v>11.99</v>
      </c>
      <c r="AF24" s="1" t="s">
        <v>79</v>
      </c>
      <c r="AG24" s="27" t="n">
        <v>10.47</v>
      </c>
      <c r="AH24" s="27" t="n">
        <v>0.52</v>
      </c>
      <c r="AI24" s="27" t="n">
        <v>10.99</v>
      </c>
      <c r="AJ24" s="1" t="s">
        <v>79</v>
      </c>
      <c r="AK24" s="27" t="n">
        <v>10.28</v>
      </c>
      <c r="AL24" s="27" t="n">
        <v>0.51</v>
      </c>
      <c r="AM24" s="27" t="n">
        <v>10.79</v>
      </c>
      <c r="AN24" s="1" t="s">
        <v>79</v>
      </c>
      <c r="AO24" s="27" t="n">
        <v>9.9</v>
      </c>
      <c r="AP24" s="27" t="n">
        <v>0.5</v>
      </c>
      <c r="AQ24" s="27" t="n">
        <v>10.4</v>
      </c>
      <c r="AR24" s="1" t="s">
        <v>79</v>
      </c>
      <c r="AS24" s="27" t="n">
        <v>9.52</v>
      </c>
      <c r="AT24" s="27" t="n">
        <v>0.48</v>
      </c>
      <c r="AU24" s="27" t="n">
        <v>10</v>
      </c>
      <c r="AV24" s="1" t="s">
        <v>79</v>
      </c>
      <c r="AW24" s="27" t="n">
        <v>9.13</v>
      </c>
      <c r="AX24" s="27" t="n">
        <v>0.46</v>
      </c>
      <c r="AY24" s="27" t="n">
        <v>9.59</v>
      </c>
      <c r="AZ24" s="1" t="s">
        <v>79</v>
      </c>
      <c r="BA24" s="27" t="n">
        <v>8.95</v>
      </c>
      <c r="BB24" s="27" t="n">
        <v>0.45</v>
      </c>
      <c r="BC24" s="27" t="n">
        <v>9.4</v>
      </c>
      <c r="BD24" s="1" t="s">
        <v>79</v>
      </c>
      <c r="BE24" s="27" t="n">
        <v>8.73</v>
      </c>
      <c r="BF24" s="27" t="n">
        <v>0.44</v>
      </c>
      <c r="BG24" s="27" t="n">
        <v>9.17</v>
      </c>
      <c r="BH24" s="1" t="s">
        <v>79</v>
      </c>
      <c r="BI24" s="27" t="n">
        <v>8.57</v>
      </c>
      <c r="BJ24" s="27" t="n">
        <v>0.43</v>
      </c>
      <c r="BK24" s="27" t="n">
        <v>9</v>
      </c>
      <c r="BL24" s="1" t="s">
        <v>79</v>
      </c>
      <c r="BM24" s="27" t="n">
        <v>8</v>
      </c>
      <c r="BN24" s="27" t="n">
        <v>0.4</v>
      </c>
      <c r="BO24" s="27" t="n">
        <v>8.4</v>
      </c>
      <c r="BP24" s="1" t="s">
        <v>79</v>
      </c>
      <c r="BQ24" s="1" t="n">
        <v>71611606</v>
      </c>
      <c r="BR24" s="1" t="s">
        <v>82</v>
      </c>
      <c r="BS24" s="28" t="n">
        <v>0.05</v>
      </c>
      <c r="BT24" s="1" t="n">
        <f aca="false">IF(ISBLANK(G24),0,B24)</f>
        <v>0</v>
      </c>
      <c r="BU24" s="1" t="n">
        <f aca="false">IF(BT24=0,0,1)+BU23</f>
        <v>0</v>
      </c>
      <c r="BV24" s="22" t="str">
        <f aca="false">IFERROR(VLOOKUP(BW24,$BP$11:$BS$180,2,0),"")</f>
        <v/>
      </c>
      <c r="BW24" s="22" t="str">
        <f aca="false">IFERROR(INDEX($BT$11:$BT$180,MATCH(ROWS($I$10:I23),$BU$11:$BU$180,0),1),"")</f>
        <v/>
      </c>
      <c r="BX24" s="29" t="str">
        <f aca="false">IFERROR(VLOOKUP(BW24,BP24:BS193,3,0),"")</f>
        <v/>
      </c>
      <c r="BY24" s="30" t="str">
        <f aca="false">IFERROR(VLOOKUP(BW24,$B$11:$K$180,5,0),"")</f>
        <v/>
      </c>
      <c r="BZ24" s="29" t="str">
        <f aca="false">IFERROR(VLOOKUP(BW24,$B$11:$L$180,6,0),"")</f>
        <v/>
      </c>
      <c r="CA24" s="30" t="str">
        <f aca="false">IFERROR(VLOOKUP(BW24,$B$11:$K$180,9,0),"")</f>
        <v/>
      </c>
      <c r="CB24" s="31" t="str">
        <f aca="false">IFERROR(VLOOKUP(BW24,BP24:BS193,4,0),"")</f>
        <v/>
      </c>
      <c r="CC24" s="30" t="str">
        <f aca="false">IFERROR(VLOOKUP(BW24,$B$11:$K$180,10,0),"")</f>
        <v/>
      </c>
      <c r="CD24" s="30" t="str">
        <f aca="false">IFERROR(VLOOKUP(BW24,$B$11:$K$180,7,0),"")</f>
        <v/>
      </c>
    </row>
    <row r="25" customFormat="false" ht="14.75" hidden="false" customHeight="true" outlineLevel="0" collapsed="false">
      <c r="A25" s="32" t="s">
        <v>78</v>
      </c>
      <c r="B25" s="32" t="s">
        <v>83</v>
      </c>
      <c r="C25" s="32" t="s">
        <v>84</v>
      </c>
      <c r="D25" s="33" t="s">
        <v>85</v>
      </c>
      <c r="E25" s="34" t="n">
        <v>19.99</v>
      </c>
      <c r="F25" s="35" t="str">
        <f aca="false">IF($F$3=0.26,O25,IF($F$3=0.3,S25,IF($F$3=0.35,W25,IF($F$3=0.38,AA25,IF($F$3=0.4,AE25,IF($F$3=0.45,AI25,IF($F$3=0.46,AM25,IF($F$3=0.48,AQ25,IF($F$3=0.5,AU25,IF($F$3=0.52,AY25,IF($F$3=0.53,BC25,IF($F$3=0.4,BG25,IF($F$3=0.55,BK25,IF($F$3=0.58,BO25,""))))))))))))))</f>
        <v/>
      </c>
      <c r="G25" s="26"/>
      <c r="H25" s="35" t="str">
        <f aca="false">IFERROR(F25*G25,"")</f>
        <v/>
      </c>
      <c r="J25" s="13" t="e">
        <f aca="false">G25*(IF($F$3=0.26,M25,IF($F$3=0.3,Q25,IF($F$3=0.35,U25,IF($F$3=0.38,Y25,IF($F$3=0.4,AC25,IF($F$3=0.45,AG25,IF($F$3=0.46,AK25,IF($F$3=0.48,AO25,IF($F$3=0.5,AS25,IF($F$3=0.52,AW25,IF($F$3=0.53,BA25,IF($F$3=0.4,BE25,IF($F$3=0.55,BI25,IF($F$3=0.58,BM25,"")))))))))))))))</f>
        <v>#VALUE!</v>
      </c>
      <c r="K25" s="13" t="e">
        <f aca="false">G25*(IF($F$3=0.26,N25,IF($F$3=0.3,R25,IF($F$3=0.35,V25,IF($F$3=0.38,Z25,IF($F$3=0.4,AD25,IF($F$3=0.45,AH25,IF($F$3=0.46,AL25,IF($F$3=0.48,AP25,IF($F$3=0.5,AT25,IF($F$3=0.52,AX25,IF($F$3=0.53,BB25,IF($F$3=0.4,BF25,IF($F$3=0.55,BJ25,IF($F$3=0.58,BN25,"")))))))))))))))</f>
        <v>#VALUE!</v>
      </c>
      <c r="L25" s="1" t="s">
        <v>83</v>
      </c>
      <c r="M25" s="27" t="n">
        <v>14.1</v>
      </c>
      <c r="N25" s="27" t="n">
        <v>0.7</v>
      </c>
      <c r="O25" s="27" t="n">
        <v>14.8</v>
      </c>
      <c r="P25" s="1" t="s">
        <v>83</v>
      </c>
      <c r="Q25" s="27" t="n">
        <v>13.32</v>
      </c>
      <c r="R25" s="27" t="n">
        <v>0.67</v>
      </c>
      <c r="S25" s="27" t="n">
        <v>13.99</v>
      </c>
      <c r="T25" s="1" t="s">
        <v>83</v>
      </c>
      <c r="U25" s="21" t="n">
        <v>12.37</v>
      </c>
      <c r="V25" s="21" t="n">
        <v>0.62</v>
      </c>
      <c r="W25" s="21" t="n">
        <v>12.99</v>
      </c>
      <c r="X25" s="1" t="s">
        <v>83</v>
      </c>
      <c r="Y25" s="27" t="n">
        <v>11.81</v>
      </c>
      <c r="Z25" s="27" t="n">
        <v>0.59</v>
      </c>
      <c r="AA25" s="27" t="n">
        <v>12.4</v>
      </c>
      <c r="AB25" s="1" t="s">
        <v>83</v>
      </c>
      <c r="AC25" s="27" t="n">
        <v>11.42</v>
      </c>
      <c r="AD25" s="27" t="n">
        <v>0.57</v>
      </c>
      <c r="AE25" s="27" t="n">
        <v>11.99</v>
      </c>
      <c r="AF25" s="1" t="s">
        <v>83</v>
      </c>
      <c r="AG25" s="27" t="n">
        <v>10.47</v>
      </c>
      <c r="AH25" s="27" t="n">
        <v>0.52</v>
      </c>
      <c r="AI25" s="27" t="n">
        <v>10.99</v>
      </c>
      <c r="AJ25" s="1" t="s">
        <v>83</v>
      </c>
      <c r="AK25" s="27" t="n">
        <v>10.28</v>
      </c>
      <c r="AL25" s="27" t="n">
        <v>0.51</v>
      </c>
      <c r="AM25" s="27" t="n">
        <v>10.79</v>
      </c>
      <c r="AN25" s="1" t="s">
        <v>83</v>
      </c>
      <c r="AO25" s="27" t="n">
        <v>9.9</v>
      </c>
      <c r="AP25" s="27" t="n">
        <v>0.5</v>
      </c>
      <c r="AQ25" s="27" t="n">
        <v>10.4</v>
      </c>
      <c r="AR25" s="1" t="s">
        <v>83</v>
      </c>
      <c r="AS25" s="27" t="n">
        <v>9.52</v>
      </c>
      <c r="AT25" s="27" t="n">
        <v>0.48</v>
      </c>
      <c r="AU25" s="27" t="n">
        <v>10</v>
      </c>
      <c r="AV25" s="1" t="s">
        <v>83</v>
      </c>
      <c r="AW25" s="27" t="n">
        <v>9.13</v>
      </c>
      <c r="AX25" s="27" t="n">
        <v>0.46</v>
      </c>
      <c r="AY25" s="27" t="n">
        <v>9.59</v>
      </c>
      <c r="AZ25" s="1" t="s">
        <v>83</v>
      </c>
      <c r="BA25" s="27" t="n">
        <v>8.95</v>
      </c>
      <c r="BB25" s="27" t="n">
        <v>0.45</v>
      </c>
      <c r="BC25" s="27" t="n">
        <v>9.4</v>
      </c>
      <c r="BD25" s="1" t="s">
        <v>83</v>
      </c>
      <c r="BE25" s="27" t="n">
        <v>8.73</v>
      </c>
      <c r="BF25" s="27" t="n">
        <v>0.44</v>
      </c>
      <c r="BG25" s="27" t="n">
        <v>9.17</v>
      </c>
      <c r="BH25" s="1" t="s">
        <v>83</v>
      </c>
      <c r="BI25" s="27" t="n">
        <v>8.57</v>
      </c>
      <c r="BJ25" s="27" t="n">
        <v>0.43</v>
      </c>
      <c r="BK25" s="27" t="n">
        <v>9</v>
      </c>
      <c r="BL25" s="1" t="s">
        <v>83</v>
      </c>
      <c r="BM25" s="27" t="n">
        <v>8</v>
      </c>
      <c r="BN25" s="27" t="n">
        <v>0.4</v>
      </c>
      <c r="BO25" s="27" t="n">
        <v>8.4</v>
      </c>
      <c r="BP25" s="1" t="s">
        <v>83</v>
      </c>
      <c r="BQ25" s="1" t="n">
        <v>71611609</v>
      </c>
      <c r="BR25" s="1" t="s">
        <v>86</v>
      </c>
      <c r="BS25" s="28" t="n">
        <v>0.05</v>
      </c>
      <c r="BT25" s="1" t="n">
        <f aca="false">IF(ISBLANK(G25),0,B25)</f>
        <v>0</v>
      </c>
      <c r="BU25" s="1" t="n">
        <f aca="false">IF(BT25=0,0,1)+BU24</f>
        <v>0</v>
      </c>
      <c r="BV25" s="22" t="str">
        <f aca="false">IFERROR(VLOOKUP(BW25,$BP$11:$BS$180,2,0),"")</f>
        <v/>
      </c>
      <c r="BW25" s="22" t="str">
        <f aca="false">IFERROR(INDEX($BT$11:$BT$180,MATCH(ROWS($I$10:I24),$BU$11:$BU$180,0),1),"")</f>
        <v/>
      </c>
      <c r="BX25" s="29" t="str">
        <f aca="false">IFERROR(VLOOKUP(BW25,BP25:BS194,3,0),"")</f>
        <v/>
      </c>
      <c r="BY25" s="30" t="str">
        <f aca="false">IFERROR(VLOOKUP(BW25,$B$11:$K$180,5,0),"")</f>
        <v/>
      </c>
      <c r="BZ25" s="29" t="str">
        <f aca="false">IFERROR(VLOOKUP(BW25,$B$11:$L$180,6,0),"")</f>
        <v/>
      </c>
      <c r="CA25" s="30" t="str">
        <f aca="false">IFERROR(VLOOKUP(BW25,$B$11:$K$180,9,0),"")</f>
        <v/>
      </c>
      <c r="CB25" s="31" t="str">
        <f aca="false">IFERROR(VLOOKUP(BW25,BP25:BS194,4,0),"")</f>
        <v/>
      </c>
      <c r="CC25" s="30" t="str">
        <f aca="false">IFERROR(VLOOKUP(BW25,$B$11:$K$180,10,0),"")</f>
        <v/>
      </c>
      <c r="CD25" s="30" t="str">
        <f aca="false">IFERROR(VLOOKUP(BW25,$B$11:$K$180,7,0),"")</f>
        <v/>
      </c>
    </row>
    <row r="26" customFormat="false" ht="14.75" hidden="false" customHeight="true" outlineLevel="0" collapsed="false">
      <c r="A26" s="32" t="s">
        <v>78</v>
      </c>
      <c r="B26" s="32" t="s">
        <v>87</v>
      </c>
      <c r="C26" s="32" t="s">
        <v>88</v>
      </c>
      <c r="D26" s="33" t="s">
        <v>89</v>
      </c>
      <c r="E26" s="34" t="n">
        <v>19.99</v>
      </c>
      <c r="F26" s="35" t="str">
        <f aca="false">IF($F$3=0.26,O26,IF($F$3=0.3,S26,IF($F$3=0.35,W26,IF($F$3=0.38,AA26,IF($F$3=0.4,AE26,IF($F$3=0.45,AI26,IF($F$3=0.46,AM26,IF($F$3=0.48,AQ26,IF($F$3=0.5,AU26,IF($F$3=0.52,AY26,IF($F$3=0.53,BC26,IF($F$3=0.4,BG26,IF($F$3=0.55,BK26,IF($F$3=0.58,BO26,""))))))))))))))</f>
        <v/>
      </c>
      <c r="G26" s="26"/>
      <c r="H26" s="35" t="str">
        <f aca="false">IFERROR(F26*G26,"")</f>
        <v/>
      </c>
      <c r="J26" s="13" t="e">
        <f aca="false">G26*(IF($F$3=0.26,M26,IF($F$3=0.3,Q26,IF($F$3=0.35,U26,IF($F$3=0.38,Y26,IF($F$3=0.4,AC26,IF($F$3=0.45,AG26,IF($F$3=0.46,AK26,IF($F$3=0.48,AO26,IF($F$3=0.5,AS26,IF($F$3=0.52,AW26,IF($F$3=0.53,BA26,IF($F$3=0.4,BE26,IF($F$3=0.55,BI26,IF($F$3=0.58,BM26,"")))))))))))))))</f>
        <v>#VALUE!</v>
      </c>
      <c r="K26" s="13" t="e">
        <f aca="false">G26*(IF($F$3=0.26,N26,IF($F$3=0.3,R26,IF($F$3=0.35,V26,IF($F$3=0.38,Z26,IF($F$3=0.4,AD26,IF($F$3=0.45,AH26,IF($F$3=0.46,AL26,IF($F$3=0.48,AP26,IF($F$3=0.5,AT26,IF($F$3=0.52,AX26,IF($F$3=0.53,BB26,IF($F$3=0.4,BF26,IF($F$3=0.55,BJ26,IF($F$3=0.58,BN26,"")))))))))))))))</f>
        <v>#VALUE!</v>
      </c>
      <c r="L26" s="1" t="s">
        <v>87</v>
      </c>
      <c r="M26" s="27" t="n">
        <v>14.1</v>
      </c>
      <c r="N26" s="27" t="n">
        <v>0.7</v>
      </c>
      <c r="O26" s="27" t="n">
        <v>14.8</v>
      </c>
      <c r="P26" s="1" t="s">
        <v>87</v>
      </c>
      <c r="Q26" s="27" t="n">
        <v>13.32</v>
      </c>
      <c r="R26" s="27" t="n">
        <v>0.67</v>
      </c>
      <c r="S26" s="27" t="n">
        <v>13.99</v>
      </c>
      <c r="T26" s="1" t="s">
        <v>87</v>
      </c>
      <c r="U26" s="21" t="n">
        <v>12.37</v>
      </c>
      <c r="V26" s="21" t="n">
        <v>0.62</v>
      </c>
      <c r="W26" s="21" t="n">
        <v>12.99</v>
      </c>
      <c r="X26" s="1" t="s">
        <v>87</v>
      </c>
      <c r="Y26" s="27" t="n">
        <v>11.81</v>
      </c>
      <c r="Z26" s="27" t="n">
        <v>0.59</v>
      </c>
      <c r="AA26" s="27" t="n">
        <v>12.4</v>
      </c>
      <c r="AB26" s="1" t="s">
        <v>87</v>
      </c>
      <c r="AC26" s="27" t="n">
        <v>11.42</v>
      </c>
      <c r="AD26" s="27" t="n">
        <v>0.57</v>
      </c>
      <c r="AE26" s="27" t="n">
        <v>11.99</v>
      </c>
      <c r="AF26" s="1" t="s">
        <v>87</v>
      </c>
      <c r="AG26" s="27" t="n">
        <v>10.47</v>
      </c>
      <c r="AH26" s="27" t="n">
        <v>0.52</v>
      </c>
      <c r="AI26" s="27" t="n">
        <v>10.99</v>
      </c>
      <c r="AJ26" s="1" t="s">
        <v>87</v>
      </c>
      <c r="AK26" s="27" t="n">
        <v>10.28</v>
      </c>
      <c r="AL26" s="27" t="n">
        <v>0.51</v>
      </c>
      <c r="AM26" s="27" t="n">
        <v>10.79</v>
      </c>
      <c r="AN26" s="1" t="s">
        <v>87</v>
      </c>
      <c r="AO26" s="27" t="n">
        <v>9.9</v>
      </c>
      <c r="AP26" s="27" t="n">
        <v>0.5</v>
      </c>
      <c r="AQ26" s="27" t="n">
        <v>10.4</v>
      </c>
      <c r="AR26" s="1" t="s">
        <v>87</v>
      </c>
      <c r="AS26" s="27" t="n">
        <v>9.52</v>
      </c>
      <c r="AT26" s="27" t="n">
        <v>0.48</v>
      </c>
      <c r="AU26" s="27" t="n">
        <v>10</v>
      </c>
      <c r="AV26" s="1" t="s">
        <v>87</v>
      </c>
      <c r="AW26" s="27" t="n">
        <v>9.13</v>
      </c>
      <c r="AX26" s="27" t="n">
        <v>0.46</v>
      </c>
      <c r="AY26" s="27" t="n">
        <v>9.59</v>
      </c>
      <c r="AZ26" s="1" t="s">
        <v>87</v>
      </c>
      <c r="BA26" s="27" t="n">
        <v>8.95</v>
      </c>
      <c r="BB26" s="27" t="n">
        <v>0.45</v>
      </c>
      <c r="BC26" s="27" t="n">
        <v>9.4</v>
      </c>
      <c r="BD26" s="1" t="s">
        <v>87</v>
      </c>
      <c r="BE26" s="27" t="n">
        <v>8.73</v>
      </c>
      <c r="BF26" s="27" t="n">
        <v>0.44</v>
      </c>
      <c r="BG26" s="27" t="n">
        <v>9.17</v>
      </c>
      <c r="BH26" s="1" t="s">
        <v>87</v>
      </c>
      <c r="BI26" s="27" t="n">
        <v>8.57</v>
      </c>
      <c r="BJ26" s="27" t="n">
        <v>0.43</v>
      </c>
      <c r="BK26" s="27" t="n">
        <v>9</v>
      </c>
      <c r="BL26" s="1" t="s">
        <v>87</v>
      </c>
      <c r="BM26" s="27" t="n">
        <v>8</v>
      </c>
      <c r="BN26" s="27" t="n">
        <v>0.4</v>
      </c>
      <c r="BO26" s="27" t="n">
        <v>8.4</v>
      </c>
      <c r="BP26" s="1" t="s">
        <v>87</v>
      </c>
      <c r="BQ26" s="1" t="n">
        <v>71611608</v>
      </c>
      <c r="BR26" s="1" t="s">
        <v>90</v>
      </c>
      <c r="BS26" s="28" t="n">
        <v>0.05</v>
      </c>
      <c r="BT26" s="1" t="n">
        <f aca="false">IF(ISBLANK(G26),0,B26)</f>
        <v>0</v>
      </c>
      <c r="BU26" s="1" t="n">
        <f aca="false">IF(BT26=0,0,1)+BU25</f>
        <v>0</v>
      </c>
      <c r="BV26" s="22" t="str">
        <f aca="false">IFERROR(VLOOKUP(BW26,$BP$11:$BS$180,2,0),"")</f>
        <v/>
      </c>
      <c r="BW26" s="22" t="str">
        <f aca="false">IFERROR(INDEX($BT$11:$BT$180,MATCH(ROWS($I$10:I25),$BU$11:$BU$180,0),1),"")</f>
        <v/>
      </c>
      <c r="BX26" s="29" t="str">
        <f aca="false">IFERROR(VLOOKUP(BW26,BP26:BS195,3,0),"")</f>
        <v/>
      </c>
      <c r="BY26" s="30" t="str">
        <f aca="false">IFERROR(VLOOKUP(BW26,$B$11:$K$180,5,0),"")</f>
        <v/>
      </c>
      <c r="BZ26" s="29" t="str">
        <f aca="false">IFERROR(VLOOKUP(BW26,$B$11:$L$180,6,0),"")</f>
        <v/>
      </c>
      <c r="CA26" s="30" t="str">
        <f aca="false">IFERROR(VLOOKUP(BW26,$B$11:$K$180,9,0),"")</f>
        <v/>
      </c>
      <c r="CB26" s="31" t="str">
        <f aca="false">IFERROR(VLOOKUP(BW26,BP26:BS195,4,0),"")</f>
        <v/>
      </c>
      <c r="CC26" s="30" t="str">
        <f aca="false">IFERROR(VLOOKUP(BW26,$B$11:$K$180,10,0),"")</f>
        <v/>
      </c>
      <c r="CD26" s="30" t="str">
        <f aca="false">IFERROR(VLOOKUP(BW26,$B$11:$K$180,7,0),"")</f>
        <v/>
      </c>
    </row>
    <row r="27" customFormat="false" ht="14.75" hidden="false" customHeight="true" outlineLevel="0" collapsed="false">
      <c r="A27" s="32" t="s">
        <v>78</v>
      </c>
      <c r="B27" s="32" t="s">
        <v>91</v>
      </c>
      <c r="C27" s="32" t="s">
        <v>92</v>
      </c>
      <c r="D27" s="33" t="s">
        <v>93</v>
      </c>
      <c r="E27" s="34" t="n">
        <v>19.99</v>
      </c>
      <c r="F27" s="35" t="str">
        <f aca="false">IF($F$3=0.26,O27,IF($F$3=0.3,S27,IF($F$3=0.35,W27,IF($F$3=0.38,AA27,IF($F$3=0.4,AE27,IF($F$3=0.45,AI27,IF($F$3=0.46,AM27,IF($F$3=0.48,AQ27,IF($F$3=0.5,AU27,IF($F$3=0.52,AY27,IF($F$3=0.53,BC27,IF($F$3=0.4,BG27,IF($F$3=0.55,BK27,IF($F$3=0.58,BO27,""))))))))))))))</f>
        <v/>
      </c>
      <c r="G27" s="26"/>
      <c r="H27" s="35" t="str">
        <f aca="false">IFERROR(F27*G27,"")</f>
        <v/>
      </c>
      <c r="J27" s="13" t="e">
        <f aca="false">G27*(IF($F$3=0.26,M27,IF($F$3=0.3,Q27,IF($F$3=0.35,U27,IF($F$3=0.38,Y27,IF($F$3=0.4,AC27,IF($F$3=0.45,AG27,IF($F$3=0.46,AK27,IF($F$3=0.48,AO27,IF($F$3=0.5,AS27,IF($F$3=0.52,AW27,IF($F$3=0.53,BA27,IF($F$3=0.4,BE27,IF($F$3=0.55,BI27,IF($F$3=0.58,BM27,"")))))))))))))))</f>
        <v>#VALUE!</v>
      </c>
      <c r="K27" s="13" t="e">
        <f aca="false">G27*(IF($F$3=0.26,N27,IF($F$3=0.3,R27,IF($F$3=0.35,V27,IF($F$3=0.38,Z27,IF($F$3=0.4,AD27,IF($F$3=0.45,AH27,IF($F$3=0.46,AL27,IF($F$3=0.48,AP27,IF($F$3=0.5,AT27,IF($F$3=0.52,AX27,IF($F$3=0.53,BB27,IF($F$3=0.4,BF27,IF($F$3=0.55,BJ27,IF($F$3=0.58,BN27,"")))))))))))))))</f>
        <v>#VALUE!</v>
      </c>
      <c r="L27" s="36" t="s">
        <v>91</v>
      </c>
      <c r="M27" s="27" t="n">
        <v>14.1</v>
      </c>
      <c r="N27" s="27" t="n">
        <v>0.7</v>
      </c>
      <c r="O27" s="27" t="n">
        <v>14.8</v>
      </c>
      <c r="P27" s="36" t="s">
        <v>91</v>
      </c>
      <c r="Q27" s="27" t="n">
        <v>13.32</v>
      </c>
      <c r="R27" s="27" t="n">
        <v>0.67</v>
      </c>
      <c r="S27" s="27" t="n">
        <v>13.99</v>
      </c>
      <c r="T27" s="36" t="s">
        <v>91</v>
      </c>
      <c r="U27" s="21" t="n">
        <v>12.37</v>
      </c>
      <c r="V27" s="21" t="n">
        <v>0.62</v>
      </c>
      <c r="W27" s="21" t="n">
        <v>12.99</v>
      </c>
      <c r="X27" s="36" t="s">
        <v>91</v>
      </c>
      <c r="Y27" s="27" t="n">
        <v>11.81</v>
      </c>
      <c r="Z27" s="27" t="n">
        <v>0.59</v>
      </c>
      <c r="AA27" s="27" t="n">
        <v>12.4</v>
      </c>
      <c r="AB27" s="36" t="s">
        <v>91</v>
      </c>
      <c r="AC27" s="27" t="n">
        <v>11.42</v>
      </c>
      <c r="AD27" s="27" t="n">
        <v>0.57</v>
      </c>
      <c r="AE27" s="27" t="n">
        <v>11.99</v>
      </c>
      <c r="AF27" s="36" t="s">
        <v>91</v>
      </c>
      <c r="AG27" s="27" t="n">
        <v>10.47</v>
      </c>
      <c r="AH27" s="27" t="n">
        <v>0.52</v>
      </c>
      <c r="AI27" s="27" t="n">
        <v>10.99</v>
      </c>
      <c r="AJ27" s="36" t="s">
        <v>91</v>
      </c>
      <c r="AK27" s="27" t="n">
        <v>10.28</v>
      </c>
      <c r="AL27" s="27" t="n">
        <v>0.51</v>
      </c>
      <c r="AM27" s="27" t="n">
        <v>10.79</v>
      </c>
      <c r="AN27" s="36" t="s">
        <v>91</v>
      </c>
      <c r="AO27" s="27" t="n">
        <v>9.9</v>
      </c>
      <c r="AP27" s="27" t="n">
        <v>0.5</v>
      </c>
      <c r="AQ27" s="27" t="n">
        <v>10.4</v>
      </c>
      <c r="AR27" s="36" t="s">
        <v>91</v>
      </c>
      <c r="AS27" s="27" t="n">
        <v>9.52</v>
      </c>
      <c r="AT27" s="27" t="n">
        <v>0.48</v>
      </c>
      <c r="AU27" s="27" t="n">
        <v>10</v>
      </c>
      <c r="AV27" s="36" t="s">
        <v>91</v>
      </c>
      <c r="AW27" s="27" t="n">
        <v>9.13</v>
      </c>
      <c r="AX27" s="27" t="n">
        <v>0.46</v>
      </c>
      <c r="AY27" s="27" t="n">
        <v>9.59</v>
      </c>
      <c r="AZ27" s="36" t="s">
        <v>91</v>
      </c>
      <c r="BA27" s="27" t="n">
        <v>8.95</v>
      </c>
      <c r="BB27" s="27" t="n">
        <v>0.45</v>
      </c>
      <c r="BC27" s="27" t="n">
        <v>9.4</v>
      </c>
      <c r="BD27" s="36" t="s">
        <v>91</v>
      </c>
      <c r="BE27" s="27" t="n">
        <v>8.73</v>
      </c>
      <c r="BF27" s="27" t="n">
        <v>0.44</v>
      </c>
      <c r="BG27" s="27" t="n">
        <v>9.17</v>
      </c>
      <c r="BH27" s="36" t="s">
        <v>91</v>
      </c>
      <c r="BI27" s="27" t="n">
        <v>8.57</v>
      </c>
      <c r="BJ27" s="27" t="n">
        <v>0.43</v>
      </c>
      <c r="BK27" s="27" t="n">
        <v>9</v>
      </c>
      <c r="BL27" s="36" t="s">
        <v>91</v>
      </c>
      <c r="BM27" s="27" t="n">
        <v>8</v>
      </c>
      <c r="BN27" s="27" t="n">
        <v>0.4</v>
      </c>
      <c r="BO27" s="27" t="n">
        <v>8.4</v>
      </c>
      <c r="BP27" s="36" t="s">
        <v>91</v>
      </c>
      <c r="BQ27" s="1" t="n">
        <v>71611607</v>
      </c>
      <c r="BR27" s="1" t="s">
        <v>94</v>
      </c>
      <c r="BS27" s="28" t="n">
        <v>0.05</v>
      </c>
      <c r="BT27" s="1" t="n">
        <f aca="false">IF(ISBLANK(G27),0,B27)</f>
        <v>0</v>
      </c>
      <c r="BU27" s="1" t="n">
        <f aca="false">IF(BT27=0,0,1)+BU26</f>
        <v>0</v>
      </c>
      <c r="BV27" s="22" t="str">
        <f aca="false">IFERROR(VLOOKUP(BW27,$BP$11:$BS$180,2,0),"")</f>
        <v/>
      </c>
      <c r="BW27" s="22" t="str">
        <f aca="false">IFERROR(INDEX($BT$11:$BT$180,MATCH(ROWS($I$10:I26),$BU$11:$BU$180,0),1),"")</f>
        <v/>
      </c>
      <c r="BX27" s="29" t="str">
        <f aca="false">IFERROR(VLOOKUP(BW27,BP27:BS196,3,0),"")</f>
        <v/>
      </c>
      <c r="BY27" s="30" t="str">
        <f aca="false">IFERROR(VLOOKUP(BW27,$B$11:$K$180,5,0),"")</f>
        <v/>
      </c>
      <c r="BZ27" s="29" t="str">
        <f aca="false">IFERROR(VLOOKUP(BW27,$B$11:$L$180,6,0),"")</f>
        <v/>
      </c>
      <c r="CA27" s="30" t="str">
        <f aca="false">IFERROR(VLOOKUP(BW27,$B$11:$K$180,9,0),"")</f>
        <v/>
      </c>
      <c r="CB27" s="31" t="str">
        <f aca="false">IFERROR(VLOOKUP(BW27,BP27:BS196,4,0),"")</f>
        <v/>
      </c>
      <c r="CC27" s="30" t="str">
        <f aca="false">IFERROR(VLOOKUP(BW27,$B$11:$K$180,10,0),"")</f>
        <v/>
      </c>
      <c r="CD27" s="30" t="str">
        <f aca="false">IFERROR(VLOOKUP(BW27,$B$11:$K$180,7,0),"")</f>
        <v/>
      </c>
    </row>
    <row r="28" customFormat="false" ht="14.75" hidden="false" customHeight="true" outlineLevel="0" collapsed="false">
      <c r="A28" s="32" t="s">
        <v>78</v>
      </c>
      <c r="B28" s="32" t="s">
        <v>95</v>
      </c>
      <c r="C28" s="32" t="s">
        <v>96</v>
      </c>
      <c r="D28" s="33" t="s">
        <v>97</v>
      </c>
      <c r="E28" s="34" t="n">
        <v>69.99</v>
      </c>
      <c r="F28" s="35" t="str">
        <f aca="false">IF($F$3=0.26,O28,IF($F$3=0.3,S28,IF($F$3=0.35,W28,IF($F$3=0.38,AA28,IF($F$3=0.4,AE28,IF($F$3=0.45,AI28,IF($F$3=0.46,AM28,IF($F$3=0.48,AQ28,IF($F$3=0.5,AU28,IF($F$3=0.52,AY28,IF($F$3=0.53,BC28,IF($F$3=0.4,BG28,IF($F$3=0.55,BK28,IF($F$3=0.58,BO28,""))))))))))))))</f>
        <v/>
      </c>
      <c r="G28" s="26"/>
      <c r="H28" s="35" t="str">
        <f aca="false">IFERROR(F28*G28,"")</f>
        <v/>
      </c>
      <c r="J28" s="13" t="e">
        <f aca="false">G28*(IF($F$3=0.26,M28,IF($F$3=0.3,Q28,IF($F$3=0.35,U28,IF($F$3=0.38,Y28,IF($F$3=0.4,AC28,IF($F$3=0.45,AG28,IF($F$3=0.46,AK28,IF($F$3=0.48,AO28,IF($F$3=0.5,AS28,IF($F$3=0.52,AW28,IF($F$3=0.53,BA28,IF($F$3=0.4,BE28,IF($F$3=0.55,BI28,IF($F$3=0.58,BM28,"")))))))))))))))</f>
        <v>#VALUE!</v>
      </c>
      <c r="K28" s="13" t="e">
        <f aca="false">G28*(IF($F$3=0.26,N28,IF($F$3=0.3,R28,IF($F$3=0.35,V28,IF($F$3=0.38,Z28,IF($F$3=0.4,AD28,IF($F$3=0.45,AH28,IF($F$3=0.46,AL28,IF($F$3=0.48,AP28,IF($F$3=0.5,AT28,IF($F$3=0.52,AX28,IF($F$3=0.53,BB28,IF($F$3=0.4,BF28,IF($F$3=0.55,BJ28,IF($F$3=0.58,BN28,"")))))))))))))))</f>
        <v>#VALUE!</v>
      </c>
      <c r="L28" s="36" t="s">
        <v>95</v>
      </c>
      <c r="M28" s="27" t="n">
        <v>49.32</v>
      </c>
      <c r="N28" s="27" t="n">
        <v>2.47</v>
      </c>
      <c r="O28" s="27" t="n">
        <v>51.79</v>
      </c>
      <c r="P28" s="36" t="s">
        <v>95</v>
      </c>
      <c r="Q28" s="27" t="n">
        <v>46.66</v>
      </c>
      <c r="R28" s="27" t="n">
        <v>2.33</v>
      </c>
      <c r="S28" s="27" t="n">
        <v>48.99</v>
      </c>
      <c r="T28" s="36" t="s">
        <v>95</v>
      </c>
      <c r="U28" s="21" t="n">
        <v>43.32</v>
      </c>
      <c r="V28" s="21" t="n">
        <v>2.17</v>
      </c>
      <c r="W28" s="21" t="n">
        <v>45.49</v>
      </c>
      <c r="X28" s="36" t="s">
        <v>95</v>
      </c>
      <c r="Y28" s="27" t="n">
        <v>41.32</v>
      </c>
      <c r="Z28" s="27" t="n">
        <v>2.07</v>
      </c>
      <c r="AA28" s="27" t="n">
        <v>43.39</v>
      </c>
      <c r="AB28" s="36" t="s">
        <v>95</v>
      </c>
      <c r="AC28" s="27" t="n">
        <v>39.99</v>
      </c>
      <c r="AD28" s="27" t="n">
        <v>2</v>
      </c>
      <c r="AE28" s="27" t="n">
        <v>41.99</v>
      </c>
      <c r="AF28" s="36" t="s">
        <v>95</v>
      </c>
      <c r="AG28" s="27" t="n">
        <v>36.66</v>
      </c>
      <c r="AH28" s="27" t="n">
        <v>1.83</v>
      </c>
      <c r="AI28" s="27" t="n">
        <v>38.49</v>
      </c>
      <c r="AJ28" s="36" t="s">
        <v>95</v>
      </c>
      <c r="AK28" s="27" t="n">
        <v>35.99</v>
      </c>
      <c r="AL28" s="27" t="n">
        <v>1.8</v>
      </c>
      <c r="AM28" s="27" t="n">
        <v>37.79</v>
      </c>
      <c r="AN28" s="36" t="s">
        <v>95</v>
      </c>
      <c r="AO28" s="27" t="n">
        <v>34.66</v>
      </c>
      <c r="AP28" s="27" t="n">
        <v>1.73</v>
      </c>
      <c r="AQ28" s="27" t="n">
        <v>36.39</v>
      </c>
      <c r="AR28" s="36" t="s">
        <v>95</v>
      </c>
      <c r="AS28" s="27" t="n">
        <v>33.33</v>
      </c>
      <c r="AT28" s="27" t="n">
        <v>1.67</v>
      </c>
      <c r="AU28" s="27" t="n">
        <v>35</v>
      </c>
      <c r="AV28" s="36" t="s">
        <v>95</v>
      </c>
      <c r="AW28" s="27" t="n">
        <v>32</v>
      </c>
      <c r="AX28" s="27" t="n">
        <v>1.6</v>
      </c>
      <c r="AY28" s="27" t="n">
        <v>33.6</v>
      </c>
      <c r="AZ28" s="36" t="s">
        <v>95</v>
      </c>
      <c r="BA28" s="27" t="n">
        <v>31.33</v>
      </c>
      <c r="BB28" s="27" t="n">
        <v>1.57</v>
      </c>
      <c r="BC28" s="27" t="n">
        <v>32.9</v>
      </c>
      <c r="BD28" s="36" t="s">
        <v>95</v>
      </c>
      <c r="BE28" s="27" t="n">
        <v>30.67</v>
      </c>
      <c r="BF28" s="27" t="n">
        <v>1.53</v>
      </c>
      <c r="BG28" s="27" t="n">
        <v>32.2</v>
      </c>
      <c r="BH28" s="36" t="s">
        <v>95</v>
      </c>
      <c r="BI28" s="27" t="n">
        <v>30</v>
      </c>
      <c r="BJ28" s="27" t="n">
        <v>1.5</v>
      </c>
      <c r="BK28" s="27" t="n">
        <v>31.5</v>
      </c>
      <c r="BL28" s="36" t="s">
        <v>95</v>
      </c>
      <c r="BM28" s="27" t="n">
        <v>28</v>
      </c>
      <c r="BN28" s="27" t="n">
        <v>1.4</v>
      </c>
      <c r="BO28" s="27" t="n">
        <v>29.4</v>
      </c>
      <c r="BP28" s="36" t="s">
        <v>95</v>
      </c>
      <c r="BQ28" s="1" t="n">
        <v>71611682</v>
      </c>
      <c r="BR28" s="1" t="s">
        <v>98</v>
      </c>
      <c r="BS28" s="28" t="n">
        <v>0.05</v>
      </c>
      <c r="BT28" s="1" t="n">
        <f aca="false">IF(ISBLANK(G28),0,B28)</f>
        <v>0</v>
      </c>
      <c r="BU28" s="1" t="n">
        <f aca="false">IF(BT28=0,0,1)+BU27</f>
        <v>0</v>
      </c>
      <c r="BV28" s="22" t="str">
        <f aca="false">IFERROR(VLOOKUP(BW28,$BP$11:$BS$180,2,0),"")</f>
        <v/>
      </c>
      <c r="BW28" s="22" t="str">
        <f aca="false">IFERROR(INDEX($BT$11:$BT$180,MATCH(ROWS($I$10:I27),$BU$11:$BU$180,0),1),"")</f>
        <v/>
      </c>
      <c r="BX28" s="29" t="str">
        <f aca="false">IFERROR(VLOOKUP(BW28,BP28:BS197,3,0),"")</f>
        <v/>
      </c>
      <c r="BY28" s="30" t="str">
        <f aca="false">IFERROR(VLOOKUP(BW28,$B$11:$K$180,5,0),"")</f>
        <v/>
      </c>
      <c r="BZ28" s="29" t="str">
        <f aca="false">IFERROR(VLOOKUP(BW28,$B$11:$L$180,6,0),"")</f>
        <v/>
      </c>
      <c r="CA28" s="30" t="str">
        <f aca="false">IFERROR(VLOOKUP(BW28,$B$11:$K$180,9,0),"")</f>
        <v/>
      </c>
      <c r="CB28" s="31" t="str">
        <f aca="false">IFERROR(VLOOKUP(BW28,BP28:BS197,4,0),"")</f>
        <v/>
      </c>
      <c r="CC28" s="30" t="str">
        <f aca="false">IFERROR(VLOOKUP(BW28,$B$11:$K$180,10,0),"")</f>
        <v/>
      </c>
      <c r="CD28" s="30" t="str">
        <f aca="false">IFERROR(VLOOKUP(BW28,$B$11:$K$180,7,0),"")</f>
        <v/>
      </c>
    </row>
    <row r="29" customFormat="false" ht="14.75" hidden="false" customHeight="true" outlineLevel="0" collapsed="false">
      <c r="A29" s="32" t="s">
        <v>78</v>
      </c>
      <c r="B29" s="32" t="s">
        <v>99</v>
      </c>
      <c r="C29" s="32" t="s">
        <v>100</v>
      </c>
      <c r="D29" s="33" t="s">
        <v>101</v>
      </c>
      <c r="E29" s="34" t="n">
        <v>29.99</v>
      </c>
      <c r="F29" s="35" t="str">
        <f aca="false">IF($F$3=0.26,O29,IF($F$3=0.3,S29,IF($F$3=0.35,W29,IF($F$3=0.38,AA29,IF($F$3=0.4,AE29,IF($F$3=0.45,AI29,IF($F$3=0.46,AM29,IF($F$3=0.48,AQ29,IF($F$3=0.5,AU29,IF($F$3=0.52,AY29,IF($F$3=0.53,BC29,IF($F$3=0.4,BG29,IF($F$3=0.55,BK29,IF($F$3=0.58,BO29,""))))))))))))))</f>
        <v/>
      </c>
      <c r="G29" s="26"/>
      <c r="H29" s="35" t="str">
        <f aca="false">IFERROR(F29*G29,"")</f>
        <v/>
      </c>
      <c r="J29" s="13" t="e">
        <f aca="false">G29*(IF($F$3=0.26,M29,IF($F$3=0.3,Q29,IF($F$3=0.35,U29,IF($F$3=0.38,Y29,IF($F$3=0.4,AC29,IF($F$3=0.45,AG29,IF($F$3=0.46,AK29,IF($F$3=0.48,AO29,IF($F$3=0.5,AS29,IF($F$3=0.52,AW29,IF($F$3=0.53,BA29,IF($F$3=0.4,BE29,IF($F$3=0.55,BI29,IF($F$3=0.58,BM29,"")))))))))))))))</f>
        <v>#VALUE!</v>
      </c>
      <c r="K29" s="13" t="e">
        <f aca="false">G29*(IF($F$3=0.26,N29,IF($F$3=0.3,R29,IF($F$3=0.35,V29,IF($F$3=0.38,Z29,IF($F$3=0.4,AD29,IF($F$3=0.45,AH29,IF($F$3=0.46,AL29,IF($F$3=0.48,AP29,IF($F$3=0.5,AT29,IF($F$3=0.52,AX29,IF($F$3=0.53,BB29,IF($F$3=0.4,BF29,IF($F$3=0.55,BJ29,IF($F$3=0.58,BN29,"")))))))))))))))</f>
        <v>#VALUE!</v>
      </c>
      <c r="L29" s="36" t="s">
        <v>99</v>
      </c>
      <c r="M29" s="27" t="n">
        <v>21.13</v>
      </c>
      <c r="N29" s="27" t="n">
        <v>1.06</v>
      </c>
      <c r="O29" s="27" t="n">
        <v>22.19</v>
      </c>
      <c r="P29" s="36" t="s">
        <v>99</v>
      </c>
      <c r="Q29" s="27" t="n">
        <v>19.99</v>
      </c>
      <c r="R29" s="27" t="n">
        <v>1</v>
      </c>
      <c r="S29" s="27" t="n">
        <v>20.99</v>
      </c>
      <c r="T29" s="36" t="s">
        <v>99</v>
      </c>
      <c r="U29" s="21" t="n">
        <v>18.56</v>
      </c>
      <c r="V29" s="21" t="n">
        <v>0.93</v>
      </c>
      <c r="W29" s="21" t="n">
        <v>19.49</v>
      </c>
      <c r="X29" s="36" t="s">
        <v>99</v>
      </c>
      <c r="Y29" s="27" t="n">
        <v>17.7</v>
      </c>
      <c r="Z29" s="27" t="n">
        <v>0.89</v>
      </c>
      <c r="AA29" s="27" t="n">
        <v>18.59</v>
      </c>
      <c r="AB29" s="36" t="s">
        <v>99</v>
      </c>
      <c r="AC29" s="27" t="n">
        <v>17.13</v>
      </c>
      <c r="AD29" s="27" t="n">
        <v>0.86</v>
      </c>
      <c r="AE29" s="27" t="n">
        <v>17.99</v>
      </c>
      <c r="AF29" s="36" t="s">
        <v>99</v>
      </c>
      <c r="AG29" s="27" t="n">
        <v>15.7</v>
      </c>
      <c r="AH29" s="27" t="n">
        <v>0.79</v>
      </c>
      <c r="AI29" s="27" t="n">
        <v>16.49</v>
      </c>
      <c r="AJ29" s="36" t="s">
        <v>99</v>
      </c>
      <c r="AK29" s="27" t="n">
        <v>15.42</v>
      </c>
      <c r="AL29" s="27" t="n">
        <v>0.77</v>
      </c>
      <c r="AM29" s="27" t="n">
        <v>16.19</v>
      </c>
      <c r="AN29" s="36" t="s">
        <v>99</v>
      </c>
      <c r="AO29" s="27" t="n">
        <v>14.85</v>
      </c>
      <c r="AP29" s="27" t="n">
        <v>0.74</v>
      </c>
      <c r="AQ29" s="27" t="n">
        <v>15.59</v>
      </c>
      <c r="AR29" s="36" t="s">
        <v>99</v>
      </c>
      <c r="AS29" s="27" t="n">
        <v>14.29</v>
      </c>
      <c r="AT29" s="27" t="n">
        <v>0.71</v>
      </c>
      <c r="AU29" s="27" t="n">
        <v>15</v>
      </c>
      <c r="AV29" s="36" t="s">
        <v>99</v>
      </c>
      <c r="AW29" s="27" t="n">
        <v>13.71</v>
      </c>
      <c r="AX29" s="27" t="n">
        <v>0.69</v>
      </c>
      <c r="AY29" s="27" t="n">
        <v>14.4</v>
      </c>
      <c r="AZ29" s="36" t="s">
        <v>99</v>
      </c>
      <c r="BA29" s="27" t="n">
        <v>13.43</v>
      </c>
      <c r="BB29" s="27" t="n">
        <v>0.67</v>
      </c>
      <c r="BC29" s="27" t="n">
        <v>14.1</v>
      </c>
      <c r="BD29" s="36" t="s">
        <v>99</v>
      </c>
      <c r="BE29" s="27" t="n">
        <v>13.14</v>
      </c>
      <c r="BF29" s="27" t="n">
        <v>0.66</v>
      </c>
      <c r="BG29" s="27" t="n">
        <v>13.8</v>
      </c>
      <c r="BH29" s="36" t="s">
        <v>99</v>
      </c>
      <c r="BI29" s="27" t="n">
        <v>23.8</v>
      </c>
      <c r="BJ29" s="27" t="n">
        <v>1.19</v>
      </c>
      <c r="BK29" s="27" t="n">
        <v>24.99</v>
      </c>
      <c r="BL29" s="36" t="s">
        <v>99</v>
      </c>
      <c r="BM29" s="27" t="n">
        <v>12</v>
      </c>
      <c r="BN29" s="27" t="n">
        <v>0.6</v>
      </c>
      <c r="BO29" s="27" t="n">
        <v>12.6</v>
      </c>
      <c r="BP29" s="36" t="s">
        <v>99</v>
      </c>
      <c r="BQ29" s="1" t="n">
        <v>71611640</v>
      </c>
      <c r="BR29" s="1" t="s">
        <v>102</v>
      </c>
      <c r="BS29" s="28" t="n">
        <v>0.05</v>
      </c>
      <c r="BT29" s="1" t="n">
        <f aca="false">IF(ISBLANK(G29),0,B29)</f>
        <v>0</v>
      </c>
      <c r="BU29" s="1" t="n">
        <f aca="false">IF(BT29=0,0,1)+BU28</f>
        <v>0</v>
      </c>
      <c r="BV29" s="22" t="str">
        <f aca="false">IFERROR(VLOOKUP(BW29,$BP$11:$BS$180,2,0),"")</f>
        <v/>
      </c>
      <c r="BW29" s="22" t="str">
        <f aca="false">IFERROR(INDEX($BT$11:$BT$180,MATCH(ROWS($I$10:I28),$BU$11:$BU$180,0),1),"")</f>
        <v/>
      </c>
      <c r="BX29" s="29" t="str">
        <f aca="false">IFERROR(VLOOKUP(BW29,BP29:BS198,3,0),"")</f>
        <v/>
      </c>
      <c r="BY29" s="30" t="str">
        <f aca="false">IFERROR(VLOOKUP(BW29,$B$11:$K$180,5,0),"")</f>
        <v/>
      </c>
      <c r="BZ29" s="29" t="str">
        <f aca="false">IFERROR(VLOOKUP(BW29,$B$11:$L$180,6,0),"")</f>
        <v/>
      </c>
      <c r="CA29" s="30" t="str">
        <f aca="false">IFERROR(VLOOKUP(BW29,$B$11:$K$180,9,0),"")</f>
        <v/>
      </c>
      <c r="CB29" s="31" t="str">
        <f aca="false">IFERROR(VLOOKUP(BW29,BP29:BS198,4,0),"")</f>
        <v/>
      </c>
      <c r="CC29" s="30" t="str">
        <f aca="false">IFERROR(VLOOKUP(BW29,$B$11:$K$180,10,0),"")</f>
        <v/>
      </c>
      <c r="CD29" s="30" t="str">
        <f aca="false">IFERROR(VLOOKUP(BW29,$B$11:$K$180,7,0),"")</f>
        <v/>
      </c>
    </row>
    <row r="30" customFormat="false" ht="14.75" hidden="false" customHeight="true" outlineLevel="0" collapsed="false">
      <c r="A30" s="32" t="s">
        <v>78</v>
      </c>
      <c r="B30" s="32" t="s">
        <v>103</v>
      </c>
      <c r="C30" s="32" t="s">
        <v>104</v>
      </c>
      <c r="D30" s="33" t="s">
        <v>105</v>
      </c>
      <c r="E30" s="34" t="n">
        <v>24.99</v>
      </c>
      <c r="F30" s="35" t="str">
        <f aca="false">IF($F$3=0.26,O30,IF($F$3=0.3,S30,IF($F$3=0.35,W30,IF($F$3=0.38,AA30,IF($F$3=0.4,AE30,IF($F$3=0.45,AI30,IF($F$3=0.46,AM30,IF($F$3=0.48,AQ30,IF($F$3=0.5,AU30,IF($F$3=0.52,AY30,IF($F$3=0.53,BC30,IF($F$3=0.4,BG30,IF($F$3=0.55,BK30,IF($F$3=0.58,BO30,""))))))))))))))</f>
        <v/>
      </c>
      <c r="G30" s="26"/>
      <c r="H30" s="35" t="str">
        <f aca="false">IFERROR(F30*G30,"")</f>
        <v/>
      </c>
      <c r="J30" s="13" t="e">
        <f aca="false">G30*(IF($F$3=0.26,M30,IF($F$3=0.3,Q30,IF($F$3=0.35,U30,IF($F$3=0.38,Y30,IF($F$3=0.4,AC30,IF($F$3=0.45,AG30,IF($F$3=0.46,AK30,IF($F$3=0.48,AO30,IF($F$3=0.5,AS30,IF($F$3=0.52,AW30,IF($F$3=0.53,BA30,IF($F$3=0.4,BE30,IF($F$3=0.55,BI30,IF($F$3=0.58,BM30,"")))))))))))))))</f>
        <v>#VALUE!</v>
      </c>
      <c r="K30" s="13" t="e">
        <f aca="false">G30*(IF($F$3=0.26,N30,IF($F$3=0.3,R30,IF($F$3=0.35,V30,IF($F$3=0.38,Z30,IF($F$3=0.4,AD30,IF($F$3=0.45,AH30,IF($F$3=0.46,AL30,IF($F$3=0.48,AP30,IF($F$3=0.5,AT30,IF($F$3=0.52,AX30,IF($F$3=0.53,BB30,IF($F$3=0.4,BF30,IF($F$3=0.55,BJ30,IF($F$3=0.58,BN30,"")))))))))))))))</f>
        <v>#VALUE!</v>
      </c>
      <c r="L30" s="36" t="s">
        <v>103</v>
      </c>
      <c r="M30" s="27" t="n">
        <v>17.64</v>
      </c>
      <c r="N30" s="27" t="n">
        <v>0.88</v>
      </c>
      <c r="O30" s="27" t="n">
        <v>18.52</v>
      </c>
      <c r="P30" s="36" t="s">
        <v>103</v>
      </c>
      <c r="Q30" s="27" t="n">
        <v>16.66</v>
      </c>
      <c r="R30" s="27" t="n">
        <v>0.83</v>
      </c>
      <c r="S30" s="27" t="n">
        <v>17.49</v>
      </c>
      <c r="T30" s="36" t="s">
        <v>103</v>
      </c>
      <c r="U30" s="21" t="n">
        <v>15.47</v>
      </c>
      <c r="V30" s="21" t="n">
        <v>0.77</v>
      </c>
      <c r="W30" s="21" t="n">
        <v>16.24</v>
      </c>
      <c r="X30" s="36" t="s">
        <v>103</v>
      </c>
      <c r="Y30" s="27" t="n">
        <v>14.77</v>
      </c>
      <c r="Z30" s="27" t="n">
        <v>0.74</v>
      </c>
      <c r="AA30" s="27" t="n">
        <v>15.51</v>
      </c>
      <c r="AB30" s="36" t="s">
        <v>103</v>
      </c>
      <c r="AC30" s="27" t="n">
        <v>14.28</v>
      </c>
      <c r="AD30" s="27" t="n">
        <v>0.71</v>
      </c>
      <c r="AE30" s="27" t="n">
        <v>14.99</v>
      </c>
      <c r="AF30" s="36" t="s">
        <v>103</v>
      </c>
      <c r="AG30" s="27" t="n">
        <v>13.09</v>
      </c>
      <c r="AH30" s="27" t="n">
        <v>0.65</v>
      </c>
      <c r="AI30" s="27" t="n">
        <v>13.74</v>
      </c>
      <c r="AJ30" s="36" t="s">
        <v>103</v>
      </c>
      <c r="AK30" s="27" t="n">
        <v>12.85</v>
      </c>
      <c r="AL30" s="27" t="n">
        <v>0.64</v>
      </c>
      <c r="AM30" s="27" t="n">
        <v>13.49</v>
      </c>
      <c r="AN30" s="36" t="s">
        <v>103</v>
      </c>
      <c r="AO30" s="27" t="n">
        <v>12.39</v>
      </c>
      <c r="AP30" s="27" t="n">
        <v>0.62</v>
      </c>
      <c r="AQ30" s="27" t="n">
        <v>13.01</v>
      </c>
      <c r="AR30" s="36" t="s">
        <v>103</v>
      </c>
      <c r="AS30" s="27" t="n">
        <v>11.9</v>
      </c>
      <c r="AT30" s="27" t="n">
        <v>0.6</v>
      </c>
      <c r="AU30" s="27" t="n">
        <v>12.5</v>
      </c>
      <c r="AV30" s="36" t="s">
        <v>103</v>
      </c>
      <c r="AW30" s="27" t="n">
        <v>11.41</v>
      </c>
      <c r="AX30" s="27" t="n">
        <v>0.57</v>
      </c>
      <c r="AY30" s="27" t="n">
        <v>11.98</v>
      </c>
      <c r="AZ30" s="36" t="s">
        <v>103</v>
      </c>
      <c r="BA30" s="27" t="n">
        <v>11.2</v>
      </c>
      <c r="BB30" s="27" t="n">
        <v>0.56</v>
      </c>
      <c r="BC30" s="27" t="n">
        <v>11.76</v>
      </c>
      <c r="BD30" s="36" t="s">
        <v>103</v>
      </c>
      <c r="BE30" s="27" t="n">
        <v>10.95</v>
      </c>
      <c r="BF30" s="27" t="n">
        <v>0.55</v>
      </c>
      <c r="BG30" s="27" t="n">
        <v>11.5</v>
      </c>
      <c r="BH30" s="36" t="s">
        <v>103</v>
      </c>
      <c r="BI30" s="27" t="n">
        <v>10.71</v>
      </c>
      <c r="BJ30" s="27" t="n">
        <v>0.54</v>
      </c>
      <c r="BK30" s="27" t="n">
        <v>11.25</v>
      </c>
      <c r="BL30" s="36" t="s">
        <v>103</v>
      </c>
      <c r="BM30" s="27" t="n">
        <v>10</v>
      </c>
      <c r="BN30" s="27" t="n">
        <v>0.5</v>
      </c>
      <c r="BO30" s="27" t="n">
        <v>10.5</v>
      </c>
      <c r="BP30" s="36" t="s">
        <v>103</v>
      </c>
      <c r="BQ30" s="1" t="n">
        <v>71611558</v>
      </c>
      <c r="BR30" s="1" t="s">
        <v>106</v>
      </c>
      <c r="BS30" s="28" t="n">
        <v>0.05</v>
      </c>
      <c r="BT30" s="1" t="n">
        <f aca="false">IF(ISBLANK(G30),0,B30)</f>
        <v>0</v>
      </c>
      <c r="BU30" s="1" t="n">
        <f aca="false">IF(BT30=0,0,1)+BU29</f>
        <v>0</v>
      </c>
      <c r="BV30" s="22" t="str">
        <f aca="false">IFERROR(VLOOKUP(BW30,$BP$11:$BS$180,2,0),"")</f>
        <v/>
      </c>
      <c r="BW30" s="22" t="str">
        <f aca="false">IFERROR(INDEX($BT$11:$BT$180,MATCH(ROWS($I$10:I29),$BU$11:$BU$180,0),1),"")</f>
        <v/>
      </c>
      <c r="BX30" s="29" t="str">
        <f aca="false">IFERROR(VLOOKUP(BW30,BP30:BS199,3,0),"")</f>
        <v/>
      </c>
      <c r="BY30" s="30" t="str">
        <f aca="false">IFERROR(VLOOKUP(BW30,$B$11:$K$180,5,0),"")</f>
        <v/>
      </c>
      <c r="BZ30" s="29" t="str">
        <f aca="false">IFERROR(VLOOKUP(BW30,$B$11:$L$180,6,0),"")</f>
        <v/>
      </c>
      <c r="CA30" s="30" t="str">
        <f aca="false">IFERROR(VLOOKUP(BW30,$B$11:$K$180,9,0),"")</f>
        <v/>
      </c>
      <c r="CB30" s="31" t="str">
        <f aca="false">IFERROR(VLOOKUP(BW30,BP30:BS199,4,0),"")</f>
        <v/>
      </c>
      <c r="CC30" s="30" t="str">
        <f aca="false">IFERROR(VLOOKUP(BW30,$B$11:$K$180,10,0),"")</f>
        <v/>
      </c>
      <c r="CD30" s="30" t="str">
        <f aca="false">IFERROR(VLOOKUP(BW30,$B$11:$K$180,7,0),"")</f>
        <v/>
      </c>
    </row>
    <row r="31" customFormat="false" ht="14.75" hidden="false" customHeight="true" outlineLevel="0" collapsed="false">
      <c r="A31" s="32" t="s">
        <v>78</v>
      </c>
      <c r="B31" s="32" t="s">
        <v>107</v>
      </c>
      <c r="C31" s="32" t="s">
        <v>108</v>
      </c>
      <c r="D31" s="33" t="s">
        <v>109</v>
      </c>
      <c r="E31" s="34" t="n">
        <v>24.99</v>
      </c>
      <c r="F31" s="35" t="str">
        <f aca="false">IF($F$3=0.26,O31,IF($F$3=0.3,S31,IF($F$3=0.35,W31,IF($F$3=0.38,AA31,IF($F$3=0.4,AE31,IF($F$3=0.45,AI31,IF($F$3=0.46,AM31,IF($F$3=0.48,AQ31,IF($F$3=0.5,AU31,IF($F$3=0.52,AY31,IF($F$3=0.53,BC31,IF($F$3=0.4,BG31,IF($F$3=0.55,BK31,IF($F$3=0.58,BO31,""))))))))))))))</f>
        <v/>
      </c>
      <c r="G31" s="26"/>
      <c r="H31" s="35" t="str">
        <f aca="false">IFERROR(F31*G31,"")</f>
        <v/>
      </c>
      <c r="J31" s="13" t="e">
        <f aca="false">G31*(IF($F$3=0.26,M31,IF($F$3=0.3,Q31,IF($F$3=0.35,U31,IF($F$3=0.38,Y31,IF($F$3=0.4,AC31,IF($F$3=0.45,AG31,IF($F$3=0.46,AK31,IF($F$3=0.48,AO31,IF($F$3=0.5,AS31,IF($F$3=0.52,AW31,IF($F$3=0.53,BA31,IF($F$3=0.4,BE31,IF($F$3=0.55,BI31,IF($F$3=0.58,BM31,"")))))))))))))))</f>
        <v>#VALUE!</v>
      </c>
      <c r="K31" s="13" t="e">
        <f aca="false">G31*(IF($F$3=0.26,N31,IF($F$3=0.3,R31,IF($F$3=0.35,V31,IF($F$3=0.38,Z31,IF($F$3=0.4,AD31,IF($F$3=0.45,AH31,IF($F$3=0.46,AL31,IF($F$3=0.48,AP31,IF($F$3=0.5,AT31,IF($F$3=0.52,AX31,IF($F$3=0.53,BB31,IF($F$3=0.4,BF31,IF($F$3=0.55,BJ31,IF($F$3=0.58,BN31,"")))))))))))))))</f>
        <v>#VALUE!</v>
      </c>
      <c r="L31" s="36" t="s">
        <v>107</v>
      </c>
      <c r="M31" s="27" t="n">
        <v>17.64</v>
      </c>
      <c r="N31" s="27" t="n">
        <v>0.88</v>
      </c>
      <c r="O31" s="27" t="n">
        <v>18.52</v>
      </c>
      <c r="P31" s="36" t="s">
        <v>107</v>
      </c>
      <c r="Q31" s="27" t="n">
        <v>16.66</v>
      </c>
      <c r="R31" s="27" t="n">
        <v>0.83</v>
      </c>
      <c r="S31" s="27" t="n">
        <v>17.49</v>
      </c>
      <c r="T31" s="36" t="s">
        <v>107</v>
      </c>
      <c r="U31" s="21" t="n">
        <v>15.47</v>
      </c>
      <c r="V31" s="21" t="n">
        <v>0.77</v>
      </c>
      <c r="W31" s="21" t="n">
        <v>16.24</v>
      </c>
      <c r="X31" s="36" t="s">
        <v>107</v>
      </c>
      <c r="Y31" s="27" t="n">
        <v>14.77</v>
      </c>
      <c r="Z31" s="27" t="n">
        <v>0.74</v>
      </c>
      <c r="AA31" s="27" t="n">
        <v>15.51</v>
      </c>
      <c r="AB31" s="36" t="s">
        <v>107</v>
      </c>
      <c r="AC31" s="27" t="n">
        <v>14.28</v>
      </c>
      <c r="AD31" s="27" t="n">
        <v>0.71</v>
      </c>
      <c r="AE31" s="27" t="n">
        <v>14.99</v>
      </c>
      <c r="AF31" s="36" t="s">
        <v>107</v>
      </c>
      <c r="AG31" s="27" t="n">
        <v>13.09</v>
      </c>
      <c r="AH31" s="27" t="n">
        <v>0.65</v>
      </c>
      <c r="AI31" s="27" t="n">
        <v>13.74</v>
      </c>
      <c r="AJ31" s="36" t="s">
        <v>107</v>
      </c>
      <c r="AK31" s="27" t="n">
        <v>12.85</v>
      </c>
      <c r="AL31" s="27" t="n">
        <v>0.64</v>
      </c>
      <c r="AM31" s="27" t="n">
        <v>13.49</v>
      </c>
      <c r="AN31" s="36" t="s">
        <v>107</v>
      </c>
      <c r="AO31" s="27" t="n">
        <v>12.39</v>
      </c>
      <c r="AP31" s="27" t="n">
        <v>0.62</v>
      </c>
      <c r="AQ31" s="27" t="n">
        <v>13.01</v>
      </c>
      <c r="AR31" s="36" t="s">
        <v>107</v>
      </c>
      <c r="AS31" s="27" t="n">
        <v>11.9</v>
      </c>
      <c r="AT31" s="27" t="n">
        <v>0.6</v>
      </c>
      <c r="AU31" s="27" t="n">
        <v>12.5</v>
      </c>
      <c r="AV31" s="36" t="s">
        <v>107</v>
      </c>
      <c r="AW31" s="27" t="n">
        <v>11.41</v>
      </c>
      <c r="AX31" s="27" t="n">
        <v>0.57</v>
      </c>
      <c r="AY31" s="27" t="n">
        <v>11.98</v>
      </c>
      <c r="AZ31" s="36" t="s">
        <v>107</v>
      </c>
      <c r="BA31" s="27" t="n">
        <v>11.2</v>
      </c>
      <c r="BB31" s="27" t="n">
        <v>0.56</v>
      </c>
      <c r="BC31" s="27" t="n">
        <v>11.76</v>
      </c>
      <c r="BD31" s="36" t="s">
        <v>107</v>
      </c>
      <c r="BE31" s="27" t="n">
        <v>10.95</v>
      </c>
      <c r="BF31" s="27" t="n">
        <v>0.55</v>
      </c>
      <c r="BG31" s="27" t="n">
        <v>11.5</v>
      </c>
      <c r="BH31" s="36" t="s">
        <v>107</v>
      </c>
      <c r="BI31" s="27" t="n">
        <v>10.71</v>
      </c>
      <c r="BJ31" s="27" t="n">
        <v>0.54</v>
      </c>
      <c r="BK31" s="27" t="n">
        <v>11.25</v>
      </c>
      <c r="BL31" s="36" t="s">
        <v>107</v>
      </c>
      <c r="BM31" s="27" t="n">
        <v>10</v>
      </c>
      <c r="BN31" s="27" t="n">
        <v>0.5</v>
      </c>
      <c r="BO31" s="27" t="n">
        <v>10.5</v>
      </c>
      <c r="BP31" s="36" t="s">
        <v>107</v>
      </c>
      <c r="BQ31" s="1" t="n">
        <v>71611619</v>
      </c>
      <c r="BR31" s="1" t="s">
        <v>110</v>
      </c>
      <c r="BS31" s="28" t="n">
        <v>0.05</v>
      </c>
      <c r="BT31" s="1" t="n">
        <f aca="false">IF(ISBLANK(G31),0,B31)</f>
        <v>0</v>
      </c>
      <c r="BU31" s="1" t="n">
        <f aca="false">IF(BT31=0,0,1)+BU30</f>
        <v>0</v>
      </c>
      <c r="BV31" s="22" t="str">
        <f aca="false">IFERROR(VLOOKUP(BW31,$BP$11:$BS$180,2,0),"")</f>
        <v/>
      </c>
      <c r="BW31" s="22" t="str">
        <f aca="false">IFERROR(INDEX($BT$11:$BT$180,MATCH(ROWS($I$10:I30),$BU$11:$BU$180,0),1),"")</f>
        <v/>
      </c>
      <c r="BX31" s="29" t="str">
        <f aca="false">IFERROR(VLOOKUP(BW31,BP31:BS200,3,0),"")</f>
        <v/>
      </c>
      <c r="BY31" s="30" t="str">
        <f aca="false">IFERROR(VLOOKUP(BW31,$B$11:$K$180,5,0),"")</f>
        <v/>
      </c>
      <c r="BZ31" s="29" t="str">
        <f aca="false">IFERROR(VLOOKUP(BW31,$B$11:$L$180,6,0),"")</f>
        <v/>
      </c>
      <c r="CA31" s="30" t="str">
        <f aca="false">IFERROR(VLOOKUP(BW31,$B$11:$K$180,9,0),"")</f>
        <v/>
      </c>
      <c r="CB31" s="31" t="str">
        <f aca="false">IFERROR(VLOOKUP(BW31,BP31:BS200,4,0),"")</f>
        <v/>
      </c>
      <c r="CC31" s="30" t="str">
        <f aca="false">IFERROR(VLOOKUP(BW31,$B$11:$K$180,10,0),"")</f>
        <v/>
      </c>
      <c r="CD31" s="30" t="str">
        <f aca="false">IFERROR(VLOOKUP(BW31,$B$11:$K$180,7,0),"")</f>
        <v/>
      </c>
    </row>
    <row r="32" customFormat="false" ht="14.75" hidden="false" customHeight="true" outlineLevel="0" collapsed="false">
      <c r="A32" s="32" t="s">
        <v>78</v>
      </c>
      <c r="B32" s="32" t="s">
        <v>111</v>
      </c>
      <c r="C32" s="32" t="s">
        <v>112</v>
      </c>
      <c r="D32" s="33" t="s">
        <v>113</v>
      </c>
      <c r="E32" s="34" t="n">
        <v>24.99</v>
      </c>
      <c r="F32" s="35" t="str">
        <f aca="false">IF($F$3=0.26,O32,IF($F$3=0.3,S32,IF($F$3=0.35,W32,IF($F$3=0.38,AA32,IF($F$3=0.4,AE32,IF($F$3=0.45,AI32,IF($F$3=0.46,AM32,IF($F$3=0.48,AQ32,IF($F$3=0.5,AU32,IF($F$3=0.52,AY32,IF($F$3=0.53,BC32,IF($F$3=0.4,BG32,IF($F$3=0.55,BK32,IF($F$3=0.58,BO32,""))))))))))))))</f>
        <v/>
      </c>
      <c r="G32" s="26"/>
      <c r="H32" s="35" t="str">
        <f aca="false">IFERROR(F32*G32,"")</f>
        <v/>
      </c>
      <c r="J32" s="13" t="e">
        <f aca="false">G32*(IF($F$3=0.26,M32,IF($F$3=0.3,Q32,IF($F$3=0.35,U32,IF($F$3=0.38,Y32,IF($F$3=0.4,AC32,IF($F$3=0.45,AG32,IF($F$3=0.46,AK32,IF($F$3=0.48,AO32,IF($F$3=0.5,AS32,IF($F$3=0.52,AW32,IF($F$3=0.53,BA32,IF($F$3=0.4,BE32,IF($F$3=0.55,BI32,IF($F$3=0.58,BM32,"")))))))))))))))</f>
        <v>#VALUE!</v>
      </c>
      <c r="K32" s="13" t="e">
        <f aca="false">G32*(IF($F$3=0.26,N32,IF($F$3=0.3,R32,IF($F$3=0.35,V32,IF($F$3=0.38,Z32,IF($F$3=0.4,AD32,IF($F$3=0.45,AH32,IF($F$3=0.46,AL32,IF($F$3=0.48,AP32,IF($F$3=0.5,AT32,IF($F$3=0.52,AX32,IF($F$3=0.53,BB32,IF($F$3=0.4,BF32,IF($F$3=0.55,BJ32,IF($F$3=0.58,BN32,"")))))))))))))))</f>
        <v>#VALUE!</v>
      </c>
      <c r="L32" s="36" t="s">
        <v>111</v>
      </c>
      <c r="M32" s="27" t="n">
        <v>17.64</v>
      </c>
      <c r="N32" s="27" t="n">
        <v>0.88</v>
      </c>
      <c r="O32" s="27" t="n">
        <v>18.52</v>
      </c>
      <c r="P32" s="36" t="s">
        <v>111</v>
      </c>
      <c r="Q32" s="27" t="n">
        <v>16.66</v>
      </c>
      <c r="R32" s="27" t="n">
        <v>0.83</v>
      </c>
      <c r="S32" s="27" t="n">
        <v>17.49</v>
      </c>
      <c r="T32" s="36" t="s">
        <v>111</v>
      </c>
      <c r="U32" s="21" t="n">
        <v>15.47</v>
      </c>
      <c r="V32" s="21" t="n">
        <v>0.77</v>
      </c>
      <c r="W32" s="21" t="n">
        <v>16.24</v>
      </c>
      <c r="X32" s="36" t="s">
        <v>111</v>
      </c>
      <c r="Y32" s="27" t="n">
        <v>14.77</v>
      </c>
      <c r="Z32" s="27" t="n">
        <v>0.74</v>
      </c>
      <c r="AA32" s="27" t="n">
        <v>15.51</v>
      </c>
      <c r="AB32" s="36" t="s">
        <v>111</v>
      </c>
      <c r="AC32" s="27" t="n">
        <v>14.28</v>
      </c>
      <c r="AD32" s="27" t="n">
        <v>0.71</v>
      </c>
      <c r="AE32" s="27" t="n">
        <v>14.99</v>
      </c>
      <c r="AF32" s="36" t="s">
        <v>111</v>
      </c>
      <c r="AG32" s="27" t="n">
        <v>13.09</v>
      </c>
      <c r="AH32" s="27" t="n">
        <v>0.65</v>
      </c>
      <c r="AI32" s="27" t="n">
        <v>13.74</v>
      </c>
      <c r="AJ32" s="36" t="s">
        <v>111</v>
      </c>
      <c r="AK32" s="27" t="n">
        <v>12.85</v>
      </c>
      <c r="AL32" s="27" t="n">
        <v>0.64</v>
      </c>
      <c r="AM32" s="27" t="n">
        <v>13.49</v>
      </c>
      <c r="AN32" s="36" t="s">
        <v>111</v>
      </c>
      <c r="AO32" s="27" t="n">
        <v>12.39</v>
      </c>
      <c r="AP32" s="27" t="n">
        <v>0.62</v>
      </c>
      <c r="AQ32" s="27" t="n">
        <v>13.01</v>
      </c>
      <c r="AR32" s="36" t="s">
        <v>111</v>
      </c>
      <c r="AS32" s="27" t="n">
        <v>11.9</v>
      </c>
      <c r="AT32" s="27" t="n">
        <v>0.6</v>
      </c>
      <c r="AU32" s="27" t="n">
        <v>12.5</v>
      </c>
      <c r="AV32" s="36" t="s">
        <v>111</v>
      </c>
      <c r="AW32" s="27" t="n">
        <v>11.41</v>
      </c>
      <c r="AX32" s="27" t="n">
        <v>0.57</v>
      </c>
      <c r="AY32" s="27" t="n">
        <v>11.98</v>
      </c>
      <c r="AZ32" s="36" t="s">
        <v>111</v>
      </c>
      <c r="BA32" s="27" t="n">
        <v>11.2</v>
      </c>
      <c r="BB32" s="27" t="n">
        <v>0.56</v>
      </c>
      <c r="BC32" s="27" t="n">
        <v>11.76</v>
      </c>
      <c r="BD32" s="36" t="s">
        <v>111</v>
      </c>
      <c r="BE32" s="27" t="n">
        <v>10.95</v>
      </c>
      <c r="BF32" s="27" t="n">
        <v>0.55</v>
      </c>
      <c r="BG32" s="27" t="n">
        <v>11.5</v>
      </c>
      <c r="BH32" s="36" t="s">
        <v>111</v>
      </c>
      <c r="BI32" s="27" t="n">
        <v>10.71</v>
      </c>
      <c r="BJ32" s="27" t="n">
        <v>0.54</v>
      </c>
      <c r="BK32" s="27" t="n">
        <v>11.25</v>
      </c>
      <c r="BL32" s="36" t="s">
        <v>111</v>
      </c>
      <c r="BM32" s="27" t="n">
        <v>10</v>
      </c>
      <c r="BN32" s="27" t="n">
        <v>0.5</v>
      </c>
      <c r="BO32" s="27" t="n">
        <v>10.5</v>
      </c>
      <c r="BP32" s="36" t="s">
        <v>111</v>
      </c>
      <c r="BQ32" s="1" t="n">
        <v>71611556</v>
      </c>
      <c r="BR32" s="1" t="s">
        <v>114</v>
      </c>
      <c r="BS32" s="28" t="n">
        <v>0.05</v>
      </c>
      <c r="BT32" s="1" t="n">
        <f aca="false">IF(ISBLANK(G32),0,B32)</f>
        <v>0</v>
      </c>
      <c r="BU32" s="1" t="n">
        <f aca="false">IF(BT32=0,0,1)+BU31</f>
        <v>0</v>
      </c>
      <c r="BV32" s="22" t="str">
        <f aca="false">IFERROR(VLOOKUP(BW32,$BP$11:$BS$180,2,0),"")</f>
        <v/>
      </c>
      <c r="BW32" s="22" t="str">
        <f aca="false">IFERROR(INDEX($BT$11:$BT$180,MATCH(ROWS($I$10:I31),$BU$11:$BU$180,0),1),"")</f>
        <v/>
      </c>
      <c r="BX32" s="29" t="str">
        <f aca="false">IFERROR(VLOOKUP(BW32,BP32:BS201,3,0),"")</f>
        <v/>
      </c>
      <c r="BY32" s="30" t="str">
        <f aca="false">IFERROR(VLOOKUP(BW32,$B$11:$K$180,5,0),"")</f>
        <v/>
      </c>
      <c r="BZ32" s="29" t="str">
        <f aca="false">IFERROR(VLOOKUP(BW32,$B$11:$L$180,6,0),"")</f>
        <v/>
      </c>
      <c r="CA32" s="30" t="str">
        <f aca="false">IFERROR(VLOOKUP(BW32,$B$11:$K$180,9,0),"")</f>
        <v/>
      </c>
      <c r="CB32" s="31" t="str">
        <f aca="false">IFERROR(VLOOKUP(BW32,BP32:BS201,4,0),"")</f>
        <v/>
      </c>
      <c r="CC32" s="30" t="str">
        <f aca="false">IFERROR(VLOOKUP(BW32,$B$11:$K$180,10,0),"")</f>
        <v/>
      </c>
      <c r="CD32" s="30" t="str">
        <f aca="false">IFERROR(VLOOKUP(BW32,$B$11:$K$180,7,0),"")</f>
        <v/>
      </c>
    </row>
    <row r="33" customFormat="false" ht="14.75" hidden="false" customHeight="true" outlineLevel="0" collapsed="false">
      <c r="A33" s="32" t="s">
        <v>78</v>
      </c>
      <c r="B33" s="32" t="s">
        <v>115</v>
      </c>
      <c r="C33" s="32" t="s">
        <v>116</v>
      </c>
      <c r="D33" s="33" t="s">
        <v>117</v>
      </c>
      <c r="E33" s="34" t="n">
        <v>24.99</v>
      </c>
      <c r="F33" s="35" t="str">
        <f aca="false">IF($F$3=0.26,O33,IF($F$3=0.3,S33,IF($F$3=0.35,W33,IF($F$3=0.38,AA33,IF($F$3=0.4,AE33,IF($F$3=0.45,AI33,IF($F$3=0.46,AM33,IF($F$3=0.48,AQ33,IF($F$3=0.5,AU33,IF($F$3=0.52,AY33,IF($F$3=0.53,BC33,IF($F$3=0.4,BG33,IF($F$3=0.55,BK33,IF($F$3=0.58,BO33,""))))))))))))))</f>
        <v/>
      </c>
      <c r="G33" s="26"/>
      <c r="H33" s="35" t="str">
        <f aca="false">IFERROR(F33*G33,"")</f>
        <v/>
      </c>
      <c r="J33" s="13" t="e">
        <f aca="false">G33*(IF($F$3=0.26,M33,IF($F$3=0.3,Q33,IF($F$3=0.35,U33,IF($F$3=0.38,Y33,IF($F$3=0.4,AC33,IF($F$3=0.45,AG33,IF($F$3=0.46,AK33,IF($F$3=0.48,AO33,IF($F$3=0.5,AS33,IF($F$3=0.52,AW33,IF($F$3=0.53,BA33,IF($F$3=0.4,BE33,IF($F$3=0.55,BI33,IF($F$3=0.58,BM33,"")))))))))))))))</f>
        <v>#VALUE!</v>
      </c>
      <c r="K33" s="13" t="e">
        <f aca="false">G33*(IF($F$3=0.26,N33,IF($F$3=0.3,R33,IF($F$3=0.35,V33,IF($F$3=0.38,Z33,IF($F$3=0.4,AD33,IF($F$3=0.45,AH33,IF($F$3=0.46,AL33,IF($F$3=0.48,AP33,IF($F$3=0.5,AT33,IF($F$3=0.52,AX33,IF($F$3=0.53,BB33,IF($F$3=0.4,BF33,IF($F$3=0.55,BJ33,IF($F$3=0.58,BN33,"")))))))))))))))</f>
        <v>#VALUE!</v>
      </c>
      <c r="L33" s="36" t="s">
        <v>115</v>
      </c>
      <c r="M33" s="27" t="n">
        <v>17.64</v>
      </c>
      <c r="N33" s="27" t="n">
        <v>0.88</v>
      </c>
      <c r="O33" s="27" t="n">
        <v>18.52</v>
      </c>
      <c r="P33" s="36" t="s">
        <v>115</v>
      </c>
      <c r="Q33" s="27" t="n">
        <v>16.66</v>
      </c>
      <c r="R33" s="27" t="n">
        <v>0.83</v>
      </c>
      <c r="S33" s="27" t="n">
        <v>17.49</v>
      </c>
      <c r="T33" s="36" t="s">
        <v>115</v>
      </c>
      <c r="U33" s="21" t="n">
        <v>15.47</v>
      </c>
      <c r="V33" s="21" t="n">
        <v>0.77</v>
      </c>
      <c r="W33" s="21" t="n">
        <v>16.24</v>
      </c>
      <c r="X33" s="36" t="s">
        <v>115</v>
      </c>
      <c r="Y33" s="27" t="n">
        <v>14.77</v>
      </c>
      <c r="Z33" s="27" t="n">
        <v>0.74</v>
      </c>
      <c r="AA33" s="27" t="n">
        <v>15.51</v>
      </c>
      <c r="AB33" s="36" t="s">
        <v>115</v>
      </c>
      <c r="AC33" s="27" t="n">
        <v>14.28</v>
      </c>
      <c r="AD33" s="27" t="n">
        <v>0.71</v>
      </c>
      <c r="AE33" s="27" t="n">
        <v>14.99</v>
      </c>
      <c r="AF33" s="36" t="s">
        <v>115</v>
      </c>
      <c r="AG33" s="27" t="n">
        <v>13.09</v>
      </c>
      <c r="AH33" s="27" t="n">
        <v>0.65</v>
      </c>
      <c r="AI33" s="27" t="n">
        <v>13.74</v>
      </c>
      <c r="AJ33" s="36" t="s">
        <v>115</v>
      </c>
      <c r="AK33" s="27" t="n">
        <v>12.85</v>
      </c>
      <c r="AL33" s="27" t="n">
        <v>0.64</v>
      </c>
      <c r="AM33" s="27" t="n">
        <v>13.49</v>
      </c>
      <c r="AN33" s="36" t="s">
        <v>115</v>
      </c>
      <c r="AO33" s="27" t="n">
        <v>12.39</v>
      </c>
      <c r="AP33" s="27" t="n">
        <v>0.62</v>
      </c>
      <c r="AQ33" s="27" t="n">
        <v>13.01</v>
      </c>
      <c r="AR33" s="36" t="s">
        <v>115</v>
      </c>
      <c r="AS33" s="27" t="n">
        <v>11.9</v>
      </c>
      <c r="AT33" s="27" t="n">
        <v>0.6</v>
      </c>
      <c r="AU33" s="27" t="n">
        <v>12.5</v>
      </c>
      <c r="AV33" s="36" t="s">
        <v>115</v>
      </c>
      <c r="AW33" s="27" t="n">
        <v>11.41</v>
      </c>
      <c r="AX33" s="27" t="n">
        <v>0.57</v>
      </c>
      <c r="AY33" s="27" t="n">
        <v>11.98</v>
      </c>
      <c r="AZ33" s="36" t="s">
        <v>115</v>
      </c>
      <c r="BA33" s="27" t="n">
        <v>11.2</v>
      </c>
      <c r="BB33" s="27" t="n">
        <v>0.56</v>
      </c>
      <c r="BC33" s="27" t="n">
        <v>11.76</v>
      </c>
      <c r="BD33" s="36" t="s">
        <v>115</v>
      </c>
      <c r="BE33" s="27" t="n">
        <v>10.95</v>
      </c>
      <c r="BF33" s="27" t="n">
        <v>0.55</v>
      </c>
      <c r="BG33" s="27" t="n">
        <v>11.5</v>
      </c>
      <c r="BH33" s="36" t="s">
        <v>115</v>
      </c>
      <c r="BI33" s="27" t="n">
        <v>10.71</v>
      </c>
      <c r="BJ33" s="27" t="n">
        <v>0.54</v>
      </c>
      <c r="BK33" s="27" t="n">
        <v>11.25</v>
      </c>
      <c r="BL33" s="36" t="s">
        <v>115</v>
      </c>
      <c r="BM33" s="27" t="n">
        <v>10</v>
      </c>
      <c r="BN33" s="27" t="n">
        <v>0.5</v>
      </c>
      <c r="BO33" s="27" t="n">
        <v>10.5</v>
      </c>
      <c r="BP33" s="36" t="s">
        <v>115</v>
      </c>
      <c r="BQ33" s="1" t="n">
        <v>71611557</v>
      </c>
      <c r="BR33" s="1" t="s">
        <v>118</v>
      </c>
      <c r="BS33" s="28" t="n">
        <v>0.05</v>
      </c>
      <c r="BT33" s="1" t="n">
        <f aca="false">IF(ISBLANK(G33),0,B33)</f>
        <v>0</v>
      </c>
      <c r="BU33" s="1" t="n">
        <f aca="false">IF(BT33=0,0,1)+BU32</f>
        <v>0</v>
      </c>
      <c r="BV33" s="22" t="str">
        <f aca="false">IFERROR(VLOOKUP(BW33,$BP$11:$BS$180,2,0),"")</f>
        <v/>
      </c>
      <c r="BW33" s="22" t="str">
        <f aca="false">IFERROR(INDEX($BT$11:$BT$180,MATCH(ROWS($I$10:I32),$BU$11:$BU$180,0),1),"")</f>
        <v/>
      </c>
      <c r="BX33" s="29" t="str">
        <f aca="false">IFERROR(VLOOKUP(BW33,BP33:BS202,3,0),"")</f>
        <v/>
      </c>
      <c r="BY33" s="30" t="str">
        <f aca="false">IFERROR(VLOOKUP(BW33,$B$11:$K$180,5,0),"")</f>
        <v/>
      </c>
      <c r="BZ33" s="29" t="str">
        <f aca="false">IFERROR(VLOOKUP(BW33,$B$11:$L$180,6,0),"")</f>
        <v/>
      </c>
      <c r="CA33" s="30" t="str">
        <f aca="false">IFERROR(VLOOKUP(BW33,$B$11:$K$180,9,0),"")</f>
        <v/>
      </c>
      <c r="CB33" s="31" t="str">
        <f aca="false">IFERROR(VLOOKUP(BW33,BP33:BS202,4,0),"")</f>
        <v/>
      </c>
      <c r="CC33" s="30" t="str">
        <f aca="false">IFERROR(VLOOKUP(BW33,$B$11:$K$180,10,0),"")</f>
        <v/>
      </c>
      <c r="CD33" s="30" t="str">
        <f aca="false">IFERROR(VLOOKUP(BW33,$B$11:$K$180,7,0),"")</f>
        <v/>
      </c>
    </row>
    <row r="34" customFormat="false" ht="14.75" hidden="false" customHeight="true" outlineLevel="0" collapsed="false">
      <c r="A34" s="32" t="s">
        <v>78</v>
      </c>
      <c r="B34" s="32" t="s">
        <v>119</v>
      </c>
      <c r="C34" s="32" t="s">
        <v>120</v>
      </c>
      <c r="D34" s="33" t="s">
        <v>121</v>
      </c>
      <c r="E34" s="34" t="n">
        <v>69.99</v>
      </c>
      <c r="F34" s="35" t="str">
        <f aca="false">IF($F$3=0.26,O34,IF($F$3=0.3,S34,IF($F$3=0.35,W34,IF($F$3=0.38,AA34,IF($F$3=0.4,AE34,IF($F$3=0.45,AI34,IF($F$3=0.46,AM34,IF($F$3=0.48,AQ34,IF($F$3=0.5,AU34,IF($F$3=0.52,AY34,IF($F$3=0.53,BC34,IF($F$3=0.4,BG34,IF($F$3=0.55,BK34,IF($F$3=0.58,BO34,""))))))))))))))</f>
        <v/>
      </c>
      <c r="G34" s="26"/>
      <c r="H34" s="35" t="str">
        <f aca="false">IFERROR(F34*G34,"")</f>
        <v/>
      </c>
      <c r="J34" s="13" t="e">
        <f aca="false">G34*(IF($F$3=0.26,M34,IF($F$3=0.3,Q34,IF($F$3=0.35,U34,IF($F$3=0.38,Y34,IF($F$3=0.4,AC34,IF($F$3=0.45,AG34,IF($F$3=0.46,AK34,IF($F$3=0.48,AO34,IF($F$3=0.5,AS34,IF($F$3=0.52,AW34,IF($F$3=0.53,BA34,IF($F$3=0.4,BE34,IF($F$3=0.55,BI34,IF($F$3=0.58,BM34,"")))))))))))))))</f>
        <v>#VALUE!</v>
      </c>
      <c r="K34" s="13" t="e">
        <f aca="false">G34*(IF($F$3=0.26,N34,IF($F$3=0.3,R34,IF($F$3=0.35,V34,IF($F$3=0.38,Z34,IF($F$3=0.4,AD34,IF($F$3=0.45,AH34,IF($F$3=0.46,AL34,IF($F$3=0.48,AP34,IF($F$3=0.5,AT34,IF($F$3=0.52,AX34,IF($F$3=0.53,BB34,IF($F$3=0.4,BF34,IF($F$3=0.55,BJ34,IF($F$3=0.58,BN34,"")))))))))))))))</f>
        <v>#VALUE!</v>
      </c>
      <c r="L34" s="36" t="s">
        <v>119</v>
      </c>
      <c r="M34" s="27" t="n">
        <v>49.32</v>
      </c>
      <c r="N34" s="27" t="n">
        <v>2.47</v>
      </c>
      <c r="O34" s="27" t="n">
        <v>51.79</v>
      </c>
      <c r="P34" s="36" t="s">
        <v>119</v>
      </c>
      <c r="Q34" s="27" t="n">
        <v>46.66</v>
      </c>
      <c r="R34" s="27" t="n">
        <v>2.33</v>
      </c>
      <c r="S34" s="27" t="n">
        <v>48.99</v>
      </c>
      <c r="T34" s="36" t="s">
        <v>119</v>
      </c>
      <c r="U34" s="21" t="n">
        <v>43.32</v>
      </c>
      <c r="V34" s="21" t="n">
        <v>2.17</v>
      </c>
      <c r="W34" s="21" t="n">
        <v>45.49</v>
      </c>
      <c r="X34" s="36" t="s">
        <v>119</v>
      </c>
      <c r="Y34" s="27" t="n">
        <v>41.32</v>
      </c>
      <c r="Z34" s="27" t="n">
        <v>2.07</v>
      </c>
      <c r="AA34" s="27" t="n">
        <v>43.39</v>
      </c>
      <c r="AB34" s="36" t="s">
        <v>119</v>
      </c>
      <c r="AC34" s="27" t="n">
        <v>39.99</v>
      </c>
      <c r="AD34" s="27" t="n">
        <v>2</v>
      </c>
      <c r="AE34" s="27" t="n">
        <v>41.99</v>
      </c>
      <c r="AF34" s="36" t="s">
        <v>119</v>
      </c>
      <c r="AG34" s="27" t="n">
        <v>36.66</v>
      </c>
      <c r="AH34" s="27" t="n">
        <v>1.83</v>
      </c>
      <c r="AI34" s="27" t="n">
        <v>38.49</v>
      </c>
      <c r="AJ34" s="36" t="s">
        <v>119</v>
      </c>
      <c r="AK34" s="27" t="n">
        <v>35.99</v>
      </c>
      <c r="AL34" s="27" t="n">
        <v>1.8</v>
      </c>
      <c r="AM34" s="27" t="n">
        <v>37.79</v>
      </c>
      <c r="AN34" s="36" t="s">
        <v>119</v>
      </c>
      <c r="AO34" s="27" t="n">
        <v>34.66</v>
      </c>
      <c r="AP34" s="27" t="n">
        <v>1.73</v>
      </c>
      <c r="AQ34" s="27" t="n">
        <v>36.39</v>
      </c>
      <c r="AR34" s="36" t="s">
        <v>119</v>
      </c>
      <c r="AS34" s="27" t="n">
        <v>33.33</v>
      </c>
      <c r="AT34" s="27" t="n">
        <v>1.67</v>
      </c>
      <c r="AU34" s="27" t="n">
        <v>35</v>
      </c>
      <c r="AV34" s="36" t="s">
        <v>119</v>
      </c>
      <c r="AW34" s="27" t="n">
        <v>32</v>
      </c>
      <c r="AX34" s="27" t="n">
        <v>1.6</v>
      </c>
      <c r="AY34" s="27" t="n">
        <v>33.6</v>
      </c>
      <c r="AZ34" s="36" t="s">
        <v>119</v>
      </c>
      <c r="BA34" s="27" t="n">
        <v>31.33</v>
      </c>
      <c r="BB34" s="27" t="n">
        <v>1.57</v>
      </c>
      <c r="BC34" s="27" t="n">
        <v>32.9</v>
      </c>
      <c r="BD34" s="36" t="s">
        <v>119</v>
      </c>
      <c r="BE34" s="27" t="n">
        <v>30.67</v>
      </c>
      <c r="BF34" s="27" t="n">
        <v>1.53</v>
      </c>
      <c r="BG34" s="27" t="n">
        <v>32.2</v>
      </c>
      <c r="BH34" s="36" t="s">
        <v>119</v>
      </c>
      <c r="BI34" s="27" t="n">
        <v>30</v>
      </c>
      <c r="BJ34" s="27" t="n">
        <v>1.5</v>
      </c>
      <c r="BK34" s="27" t="n">
        <v>31.5</v>
      </c>
      <c r="BL34" s="36" t="s">
        <v>119</v>
      </c>
      <c r="BM34" s="27" t="n">
        <v>28</v>
      </c>
      <c r="BN34" s="27" t="n">
        <v>1.4</v>
      </c>
      <c r="BO34" s="27" t="n">
        <v>29.4</v>
      </c>
      <c r="BP34" s="36" t="s">
        <v>119</v>
      </c>
      <c r="BQ34" s="1" t="n">
        <v>71611680</v>
      </c>
      <c r="BR34" s="1" t="s">
        <v>122</v>
      </c>
      <c r="BS34" s="28" t="n">
        <v>0.05</v>
      </c>
      <c r="BT34" s="1" t="n">
        <f aca="false">IF(ISBLANK(G34),0,B34)</f>
        <v>0</v>
      </c>
      <c r="BU34" s="1" t="n">
        <f aca="false">IF(BT34=0,0,1)+BU33</f>
        <v>0</v>
      </c>
      <c r="BV34" s="22" t="str">
        <f aca="false">IFERROR(VLOOKUP(BW34,$BP$11:$BS$180,2,0),"")</f>
        <v/>
      </c>
      <c r="BW34" s="22" t="str">
        <f aca="false">IFERROR(INDEX($BT$11:$BT$180,MATCH(ROWS($I$10:I33),$BU$11:$BU$180,0),1),"")</f>
        <v/>
      </c>
      <c r="BX34" s="29" t="str">
        <f aca="false">IFERROR(VLOOKUP(BW34,BP34:BS203,3,0),"")</f>
        <v/>
      </c>
      <c r="BY34" s="30" t="str">
        <f aca="false">IFERROR(VLOOKUP(BW34,$B$11:$K$180,5,0),"")</f>
        <v/>
      </c>
      <c r="BZ34" s="29" t="str">
        <f aca="false">IFERROR(VLOOKUP(BW34,$B$11:$L$180,6,0),"")</f>
        <v/>
      </c>
      <c r="CA34" s="30" t="str">
        <f aca="false">IFERROR(VLOOKUP(BW34,$B$11:$K$180,9,0),"")</f>
        <v/>
      </c>
      <c r="CB34" s="31" t="str">
        <f aca="false">IFERROR(VLOOKUP(BW34,BP34:BS203,4,0),"")</f>
        <v/>
      </c>
      <c r="CC34" s="30" t="str">
        <f aca="false">IFERROR(VLOOKUP(BW34,$B$11:$K$180,10,0),"")</f>
        <v/>
      </c>
      <c r="CD34" s="30" t="str">
        <f aca="false">IFERROR(VLOOKUP(BW34,$B$11:$K$180,7,0),"")</f>
        <v/>
      </c>
    </row>
    <row r="35" customFormat="false" ht="14.75" hidden="false" customHeight="true" outlineLevel="0" collapsed="false">
      <c r="A35" s="32" t="s">
        <v>78</v>
      </c>
      <c r="B35" s="32" t="s">
        <v>123</v>
      </c>
      <c r="C35" s="32" t="s">
        <v>124</v>
      </c>
      <c r="D35" s="33" t="s">
        <v>125</v>
      </c>
      <c r="E35" s="34" t="n">
        <v>24.99</v>
      </c>
      <c r="F35" s="35" t="str">
        <f aca="false">IF($F$3=0.26,O35,IF($F$3=0.3,S35,IF($F$3=0.35,W35,IF($F$3=0.38,AA35,IF($F$3=0.4,AE35,IF($F$3=0.45,AI35,IF($F$3=0.46,AM35,IF($F$3=0.48,AQ35,IF($F$3=0.5,AU35,IF($F$3=0.52,AY35,IF($F$3=0.53,BC35,IF($F$3=0.4,BG35,IF($F$3=0.55,BK35,IF($F$3=0.58,BO35,""))))))))))))))</f>
        <v/>
      </c>
      <c r="G35" s="26"/>
      <c r="H35" s="35" t="str">
        <f aca="false">IFERROR(F35*G35,"")</f>
        <v/>
      </c>
      <c r="J35" s="13" t="e">
        <f aca="false">G35*(IF($F$3=0.26,M35,IF($F$3=0.3,Q35,IF($F$3=0.35,U35,IF($F$3=0.38,Y35,IF($F$3=0.4,AC35,IF($F$3=0.45,AG35,IF($F$3=0.46,AK35,IF($F$3=0.48,AO35,IF($F$3=0.5,AS35,IF($F$3=0.52,AW35,IF($F$3=0.53,BA35,IF($F$3=0.4,BE35,IF($F$3=0.55,BI35,IF($F$3=0.58,BM35,"")))))))))))))))</f>
        <v>#VALUE!</v>
      </c>
      <c r="K35" s="13" t="e">
        <f aca="false">G35*(IF($F$3=0.26,N35,IF($F$3=0.3,R35,IF($F$3=0.35,V35,IF($F$3=0.38,Z35,IF($F$3=0.4,AD35,IF($F$3=0.45,AH35,IF($F$3=0.46,AL35,IF($F$3=0.48,AP35,IF($F$3=0.5,AT35,IF($F$3=0.52,AX35,IF($F$3=0.53,BB35,IF($F$3=0.4,BF35,IF($F$3=0.55,BJ35,IF($F$3=0.58,BN35,"")))))))))))))))</f>
        <v>#VALUE!</v>
      </c>
      <c r="L35" s="36" t="s">
        <v>123</v>
      </c>
      <c r="M35" s="27" t="n">
        <v>17.64</v>
      </c>
      <c r="N35" s="27" t="n">
        <v>0.88</v>
      </c>
      <c r="O35" s="27" t="n">
        <v>18.52</v>
      </c>
      <c r="P35" s="36" t="s">
        <v>123</v>
      </c>
      <c r="Q35" s="27" t="n">
        <v>16.66</v>
      </c>
      <c r="R35" s="27" t="n">
        <v>0.83</v>
      </c>
      <c r="S35" s="27" t="n">
        <v>17.49</v>
      </c>
      <c r="T35" s="36" t="s">
        <v>123</v>
      </c>
      <c r="U35" s="21" t="n">
        <v>15.47</v>
      </c>
      <c r="V35" s="21" t="n">
        <v>0.77</v>
      </c>
      <c r="W35" s="21" t="n">
        <v>16.24</v>
      </c>
      <c r="X35" s="36" t="s">
        <v>123</v>
      </c>
      <c r="Y35" s="27" t="n">
        <v>14.77</v>
      </c>
      <c r="Z35" s="27" t="n">
        <v>0.74</v>
      </c>
      <c r="AA35" s="27" t="n">
        <v>15.51</v>
      </c>
      <c r="AB35" s="36" t="s">
        <v>123</v>
      </c>
      <c r="AC35" s="27" t="n">
        <v>14.28</v>
      </c>
      <c r="AD35" s="27" t="n">
        <v>0.71</v>
      </c>
      <c r="AE35" s="27" t="n">
        <v>14.99</v>
      </c>
      <c r="AF35" s="36" t="s">
        <v>123</v>
      </c>
      <c r="AG35" s="27" t="n">
        <v>13.09</v>
      </c>
      <c r="AH35" s="27" t="n">
        <v>0.65</v>
      </c>
      <c r="AI35" s="27" t="n">
        <v>13.74</v>
      </c>
      <c r="AJ35" s="36" t="s">
        <v>123</v>
      </c>
      <c r="AK35" s="27" t="n">
        <v>12.85</v>
      </c>
      <c r="AL35" s="27" t="n">
        <v>0.64</v>
      </c>
      <c r="AM35" s="27" t="n">
        <v>13.49</v>
      </c>
      <c r="AN35" s="36" t="s">
        <v>123</v>
      </c>
      <c r="AO35" s="27" t="n">
        <v>12.39</v>
      </c>
      <c r="AP35" s="27" t="n">
        <v>0.62</v>
      </c>
      <c r="AQ35" s="27" t="n">
        <v>13.01</v>
      </c>
      <c r="AR35" s="36" t="s">
        <v>123</v>
      </c>
      <c r="AS35" s="27" t="n">
        <v>11.9</v>
      </c>
      <c r="AT35" s="27" t="n">
        <v>0.6</v>
      </c>
      <c r="AU35" s="27" t="n">
        <v>12.5</v>
      </c>
      <c r="AV35" s="36" t="s">
        <v>123</v>
      </c>
      <c r="AW35" s="27" t="n">
        <v>11.41</v>
      </c>
      <c r="AX35" s="27" t="n">
        <v>0.57</v>
      </c>
      <c r="AY35" s="27" t="n">
        <v>11.98</v>
      </c>
      <c r="AZ35" s="36" t="s">
        <v>123</v>
      </c>
      <c r="BA35" s="27" t="n">
        <v>11.2</v>
      </c>
      <c r="BB35" s="27" t="n">
        <v>0.56</v>
      </c>
      <c r="BC35" s="27" t="n">
        <v>11.76</v>
      </c>
      <c r="BD35" s="36" t="s">
        <v>123</v>
      </c>
      <c r="BE35" s="27" t="n">
        <v>10.95</v>
      </c>
      <c r="BF35" s="27" t="n">
        <v>0.55</v>
      </c>
      <c r="BG35" s="27" t="n">
        <v>11.5</v>
      </c>
      <c r="BH35" s="36" t="s">
        <v>123</v>
      </c>
      <c r="BI35" s="27" t="n">
        <v>10.71</v>
      </c>
      <c r="BJ35" s="27" t="n">
        <v>0.54</v>
      </c>
      <c r="BK35" s="27" t="n">
        <v>11.25</v>
      </c>
      <c r="BL35" s="36" t="s">
        <v>123</v>
      </c>
      <c r="BM35" s="27" t="n">
        <v>10</v>
      </c>
      <c r="BN35" s="27" t="n">
        <v>0.5</v>
      </c>
      <c r="BO35" s="27" t="n">
        <v>10.5</v>
      </c>
      <c r="BP35" s="36" t="s">
        <v>123</v>
      </c>
      <c r="BQ35" s="1" t="n">
        <v>71611675</v>
      </c>
      <c r="BR35" s="1" t="s">
        <v>126</v>
      </c>
      <c r="BS35" s="28" t="n">
        <v>0.05</v>
      </c>
      <c r="BT35" s="1" t="n">
        <f aca="false">IF(ISBLANK(G35),0,B35)</f>
        <v>0</v>
      </c>
      <c r="BU35" s="1" t="n">
        <f aca="false">IF(BT35=0,0,1)+BU34</f>
        <v>0</v>
      </c>
      <c r="BV35" s="22" t="str">
        <f aca="false">IFERROR(VLOOKUP(BW35,$BP$11:$BS$180,2,0),"")</f>
        <v/>
      </c>
      <c r="BW35" s="22" t="str">
        <f aca="false">IFERROR(INDEX($BT$11:$BT$180,MATCH(ROWS($I$10:I34),$BU$11:$BU$180,0),1),"")</f>
        <v/>
      </c>
      <c r="BX35" s="29" t="str">
        <f aca="false">IFERROR(VLOOKUP(BW35,BP35:BS204,3,0),"")</f>
        <v/>
      </c>
      <c r="BY35" s="30" t="str">
        <f aca="false">IFERROR(VLOOKUP(BW35,$B$11:$K$180,5,0),"")</f>
        <v/>
      </c>
      <c r="BZ35" s="29" t="str">
        <f aca="false">IFERROR(VLOOKUP(BW35,$B$11:$L$180,6,0),"")</f>
        <v/>
      </c>
      <c r="CA35" s="30" t="str">
        <f aca="false">IFERROR(VLOOKUP(BW35,$B$11:$K$180,9,0),"")</f>
        <v/>
      </c>
      <c r="CB35" s="31" t="str">
        <f aca="false">IFERROR(VLOOKUP(BW35,BP35:BS204,4,0),"")</f>
        <v/>
      </c>
      <c r="CC35" s="30" t="str">
        <f aca="false">IFERROR(VLOOKUP(BW35,$B$11:$K$180,10,0),"")</f>
        <v/>
      </c>
      <c r="CD35" s="30" t="str">
        <f aca="false">IFERROR(VLOOKUP(BW35,$B$11:$K$180,7,0),"")</f>
        <v/>
      </c>
    </row>
    <row r="36" customFormat="false" ht="14.75" hidden="false" customHeight="true" outlineLevel="0" collapsed="false">
      <c r="A36" s="32" t="s">
        <v>78</v>
      </c>
      <c r="B36" s="32" t="s">
        <v>127</v>
      </c>
      <c r="C36" s="32" t="s">
        <v>128</v>
      </c>
      <c r="D36" s="33" t="s">
        <v>129</v>
      </c>
      <c r="E36" s="34" t="n">
        <v>24.99</v>
      </c>
      <c r="F36" s="35" t="str">
        <f aca="false">IF($F$3=0.26,O36,IF($F$3=0.3,S36,IF($F$3=0.35,W36,IF($F$3=0.38,AA36,IF($F$3=0.4,AE36,IF($F$3=0.45,AI36,IF($F$3=0.46,AM36,IF($F$3=0.48,AQ36,IF($F$3=0.5,AU36,IF($F$3=0.52,AY36,IF($F$3=0.53,BC36,IF($F$3=0.4,BG36,IF($F$3=0.55,BK36,IF($F$3=0.58,BO36,""))))))))))))))</f>
        <v/>
      </c>
      <c r="G36" s="26"/>
      <c r="H36" s="35" t="str">
        <f aca="false">IFERROR(F36*G36,"")</f>
        <v/>
      </c>
      <c r="J36" s="13" t="e">
        <f aca="false">G36*(IF($F$3=0.26,M36,IF($F$3=0.3,Q36,IF($F$3=0.35,U36,IF($F$3=0.38,Y36,IF($F$3=0.4,AC36,IF($F$3=0.45,AG36,IF($F$3=0.46,AK36,IF($F$3=0.48,AO36,IF($F$3=0.5,AS36,IF($F$3=0.52,AW36,IF($F$3=0.53,BA36,IF($F$3=0.4,BE36,IF($F$3=0.55,BI36,IF($F$3=0.58,BM36,"")))))))))))))))</f>
        <v>#VALUE!</v>
      </c>
      <c r="K36" s="13" t="e">
        <f aca="false">G36*(IF($F$3=0.26,N36,IF($F$3=0.3,R36,IF($F$3=0.35,V36,IF($F$3=0.38,Z36,IF($F$3=0.4,AD36,IF($F$3=0.45,AH36,IF($F$3=0.46,AL36,IF($F$3=0.48,AP36,IF($F$3=0.5,AT36,IF($F$3=0.52,AX36,IF($F$3=0.53,BB36,IF($F$3=0.4,BF36,IF($F$3=0.55,BJ36,IF($F$3=0.58,BN36,"")))))))))))))))</f>
        <v>#VALUE!</v>
      </c>
      <c r="L36" s="36" t="s">
        <v>127</v>
      </c>
      <c r="M36" s="27" t="n">
        <v>17.64</v>
      </c>
      <c r="N36" s="27" t="n">
        <v>0.88</v>
      </c>
      <c r="O36" s="27" t="n">
        <v>18.52</v>
      </c>
      <c r="P36" s="36" t="s">
        <v>127</v>
      </c>
      <c r="Q36" s="27" t="n">
        <v>16.66</v>
      </c>
      <c r="R36" s="27" t="n">
        <v>0.83</v>
      </c>
      <c r="S36" s="27" t="n">
        <v>17.49</v>
      </c>
      <c r="T36" s="36" t="s">
        <v>127</v>
      </c>
      <c r="U36" s="21" t="n">
        <v>15.47</v>
      </c>
      <c r="V36" s="21" t="n">
        <v>0.77</v>
      </c>
      <c r="W36" s="21" t="n">
        <v>16.24</v>
      </c>
      <c r="X36" s="36" t="s">
        <v>127</v>
      </c>
      <c r="Y36" s="27" t="n">
        <v>14.77</v>
      </c>
      <c r="Z36" s="27" t="n">
        <v>0.74</v>
      </c>
      <c r="AA36" s="27" t="n">
        <v>15.51</v>
      </c>
      <c r="AB36" s="36" t="s">
        <v>127</v>
      </c>
      <c r="AC36" s="27" t="n">
        <v>14.28</v>
      </c>
      <c r="AD36" s="27" t="n">
        <v>0.71</v>
      </c>
      <c r="AE36" s="27" t="n">
        <v>14.99</v>
      </c>
      <c r="AF36" s="36" t="s">
        <v>127</v>
      </c>
      <c r="AG36" s="27" t="n">
        <v>13.09</v>
      </c>
      <c r="AH36" s="27" t="n">
        <v>0.65</v>
      </c>
      <c r="AI36" s="27" t="n">
        <v>13.74</v>
      </c>
      <c r="AJ36" s="36" t="s">
        <v>127</v>
      </c>
      <c r="AK36" s="27" t="n">
        <v>12.85</v>
      </c>
      <c r="AL36" s="27" t="n">
        <v>0.64</v>
      </c>
      <c r="AM36" s="27" t="n">
        <v>13.49</v>
      </c>
      <c r="AN36" s="36" t="s">
        <v>127</v>
      </c>
      <c r="AO36" s="27" t="n">
        <v>12.39</v>
      </c>
      <c r="AP36" s="27" t="n">
        <v>0.62</v>
      </c>
      <c r="AQ36" s="27" t="n">
        <v>13.01</v>
      </c>
      <c r="AR36" s="36" t="s">
        <v>127</v>
      </c>
      <c r="AS36" s="27" t="n">
        <v>11.9</v>
      </c>
      <c r="AT36" s="27" t="n">
        <v>0.6</v>
      </c>
      <c r="AU36" s="27" t="n">
        <v>12.5</v>
      </c>
      <c r="AV36" s="36" t="s">
        <v>127</v>
      </c>
      <c r="AW36" s="27" t="n">
        <v>11.41</v>
      </c>
      <c r="AX36" s="27" t="n">
        <v>0.57</v>
      </c>
      <c r="AY36" s="27" t="n">
        <v>11.98</v>
      </c>
      <c r="AZ36" s="36" t="s">
        <v>127</v>
      </c>
      <c r="BA36" s="27" t="n">
        <v>11.2</v>
      </c>
      <c r="BB36" s="27" t="n">
        <v>0.56</v>
      </c>
      <c r="BC36" s="27" t="n">
        <v>11.76</v>
      </c>
      <c r="BD36" s="36" t="s">
        <v>127</v>
      </c>
      <c r="BE36" s="27" t="n">
        <v>10.95</v>
      </c>
      <c r="BF36" s="27" t="n">
        <v>0.55</v>
      </c>
      <c r="BG36" s="27" t="n">
        <v>11.5</v>
      </c>
      <c r="BH36" s="36" t="s">
        <v>127</v>
      </c>
      <c r="BI36" s="27" t="n">
        <v>10.71</v>
      </c>
      <c r="BJ36" s="27" t="n">
        <v>0.54</v>
      </c>
      <c r="BK36" s="27" t="n">
        <v>11.25</v>
      </c>
      <c r="BL36" s="36" t="s">
        <v>127</v>
      </c>
      <c r="BM36" s="27" t="n">
        <v>10</v>
      </c>
      <c r="BN36" s="27" t="n">
        <v>0.5</v>
      </c>
      <c r="BO36" s="27" t="n">
        <v>10.5</v>
      </c>
      <c r="BP36" s="36" t="s">
        <v>127</v>
      </c>
      <c r="BQ36" s="1" t="n">
        <v>71611676</v>
      </c>
      <c r="BR36" s="1" t="s">
        <v>130</v>
      </c>
      <c r="BS36" s="28" t="n">
        <v>0.05</v>
      </c>
      <c r="BT36" s="1" t="n">
        <f aca="false">IF(ISBLANK(G36),0,B36)</f>
        <v>0</v>
      </c>
      <c r="BU36" s="1" t="n">
        <f aca="false">IF(BT36=0,0,1)+BU35</f>
        <v>0</v>
      </c>
      <c r="BV36" s="22" t="str">
        <f aca="false">IFERROR(VLOOKUP(BW36,$BP$11:$BS$180,2,0),"")</f>
        <v/>
      </c>
      <c r="BW36" s="22" t="str">
        <f aca="false">IFERROR(INDEX($BT$11:$BT$180,MATCH(ROWS($I$10:I35),$BU$11:$BU$180,0),1),"")</f>
        <v/>
      </c>
      <c r="BX36" s="29" t="str">
        <f aca="false">IFERROR(VLOOKUP(BW36,BP36:BS205,3,0),"")</f>
        <v/>
      </c>
      <c r="BY36" s="30" t="str">
        <f aca="false">IFERROR(VLOOKUP(BW36,$B$11:$K$180,5,0),"")</f>
        <v/>
      </c>
      <c r="BZ36" s="29" t="str">
        <f aca="false">IFERROR(VLOOKUP(BW36,$B$11:$L$180,6,0),"")</f>
        <v/>
      </c>
      <c r="CA36" s="30" t="str">
        <f aca="false">IFERROR(VLOOKUP(BW36,$B$11:$K$180,9,0),"")</f>
        <v/>
      </c>
      <c r="CB36" s="31" t="str">
        <f aca="false">IFERROR(VLOOKUP(BW36,BP36:BS205,4,0),"")</f>
        <v/>
      </c>
      <c r="CC36" s="30" t="str">
        <f aca="false">IFERROR(VLOOKUP(BW36,$B$11:$K$180,10,0),"")</f>
        <v/>
      </c>
      <c r="CD36" s="30" t="str">
        <f aca="false">IFERROR(VLOOKUP(BW36,$B$11:$K$180,7,0),"")</f>
        <v/>
      </c>
    </row>
    <row r="37" customFormat="false" ht="14.75" hidden="false" customHeight="true" outlineLevel="0" collapsed="false">
      <c r="A37" s="32" t="s">
        <v>78</v>
      </c>
      <c r="B37" s="32" t="s">
        <v>131</v>
      </c>
      <c r="C37" s="32" t="s">
        <v>132</v>
      </c>
      <c r="D37" s="33" t="s">
        <v>133</v>
      </c>
      <c r="E37" s="34" t="n">
        <v>24.99</v>
      </c>
      <c r="F37" s="35" t="str">
        <f aca="false">IF($F$3=0.26,O37,IF($F$3=0.3,S37,IF($F$3=0.35,W37,IF($F$3=0.38,AA37,IF($F$3=0.4,AE37,IF($F$3=0.45,AI37,IF($F$3=0.46,AM37,IF($F$3=0.48,AQ37,IF($F$3=0.5,AU37,IF($F$3=0.52,AY37,IF($F$3=0.53,BC37,IF($F$3=0.4,BG37,IF($F$3=0.55,BK37,IF($F$3=0.58,BO37,""))))))))))))))</f>
        <v/>
      </c>
      <c r="G37" s="26"/>
      <c r="H37" s="35" t="str">
        <f aca="false">IFERROR(F37*G37,"")</f>
        <v/>
      </c>
      <c r="J37" s="13" t="e">
        <f aca="false">G37*(IF($F$3=0.26,M37,IF($F$3=0.3,Q37,IF($F$3=0.35,U37,IF($F$3=0.38,Y37,IF($F$3=0.4,AC37,IF($F$3=0.45,AG37,IF($F$3=0.46,AK37,IF($F$3=0.48,AO37,IF($F$3=0.5,AS37,IF($F$3=0.52,AW37,IF($F$3=0.53,BA37,IF($F$3=0.4,BE37,IF($F$3=0.55,BI37,IF($F$3=0.58,BM37,"")))))))))))))))</f>
        <v>#VALUE!</v>
      </c>
      <c r="K37" s="13" t="e">
        <f aca="false">G37*(IF($F$3=0.26,N37,IF($F$3=0.3,R37,IF($F$3=0.35,V37,IF($F$3=0.38,Z37,IF($F$3=0.4,AD37,IF($F$3=0.45,AH37,IF($F$3=0.46,AL37,IF($F$3=0.48,AP37,IF($F$3=0.5,AT37,IF($F$3=0.52,AX37,IF($F$3=0.53,BB37,IF($F$3=0.4,BF37,IF($F$3=0.55,BJ37,IF($F$3=0.58,BN37,"")))))))))))))))</f>
        <v>#VALUE!</v>
      </c>
      <c r="L37" s="36" t="s">
        <v>131</v>
      </c>
      <c r="M37" s="27" t="n">
        <v>17.64</v>
      </c>
      <c r="N37" s="27" t="n">
        <v>0.88</v>
      </c>
      <c r="O37" s="27" t="n">
        <v>18.52</v>
      </c>
      <c r="P37" s="36" t="s">
        <v>131</v>
      </c>
      <c r="Q37" s="27" t="n">
        <v>16.66</v>
      </c>
      <c r="R37" s="27" t="n">
        <v>0.83</v>
      </c>
      <c r="S37" s="27" t="n">
        <v>17.49</v>
      </c>
      <c r="T37" s="36" t="s">
        <v>131</v>
      </c>
      <c r="U37" s="21" t="n">
        <v>15.47</v>
      </c>
      <c r="V37" s="21" t="n">
        <v>0.77</v>
      </c>
      <c r="W37" s="21" t="n">
        <v>16.24</v>
      </c>
      <c r="X37" s="36" t="s">
        <v>131</v>
      </c>
      <c r="Y37" s="27" t="n">
        <v>14.77</v>
      </c>
      <c r="Z37" s="27" t="n">
        <v>0.74</v>
      </c>
      <c r="AA37" s="27" t="n">
        <v>15.51</v>
      </c>
      <c r="AB37" s="36" t="s">
        <v>131</v>
      </c>
      <c r="AC37" s="27" t="n">
        <v>14.28</v>
      </c>
      <c r="AD37" s="27" t="n">
        <v>0.71</v>
      </c>
      <c r="AE37" s="27" t="n">
        <v>14.99</v>
      </c>
      <c r="AF37" s="36" t="s">
        <v>131</v>
      </c>
      <c r="AG37" s="27" t="n">
        <v>13.09</v>
      </c>
      <c r="AH37" s="27" t="n">
        <v>0.65</v>
      </c>
      <c r="AI37" s="27" t="n">
        <v>13.74</v>
      </c>
      <c r="AJ37" s="36" t="s">
        <v>131</v>
      </c>
      <c r="AK37" s="27" t="n">
        <v>12.85</v>
      </c>
      <c r="AL37" s="27" t="n">
        <v>0.64</v>
      </c>
      <c r="AM37" s="27" t="n">
        <v>13.49</v>
      </c>
      <c r="AN37" s="36" t="s">
        <v>131</v>
      </c>
      <c r="AO37" s="27" t="n">
        <v>12.39</v>
      </c>
      <c r="AP37" s="27" t="n">
        <v>0.62</v>
      </c>
      <c r="AQ37" s="27" t="n">
        <v>13.01</v>
      </c>
      <c r="AR37" s="36" t="s">
        <v>131</v>
      </c>
      <c r="AS37" s="27" t="n">
        <v>11.9</v>
      </c>
      <c r="AT37" s="27" t="n">
        <v>0.6</v>
      </c>
      <c r="AU37" s="27" t="n">
        <v>12.5</v>
      </c>
      <c r="AV37" s="36" t="s">
        <v>131</v>
      </c>
      <c r="AW37" s="27" t="n">
        <v>11.41</v>
      </c>
      <c r="AX37" s="27" t="n">
        <v>0.57</v>
      </c>
      <c r="AY37" s="27" t="n">
        <v>11.98</v>
      </c>
      <c r="AZ37" s="36" t="s">
        <v>131</v>
      </c>
      <c r="BA37" s="27" t="n">
        <v>11.2</v>
      </c>
      <c r="BB37" s="27" t="n">
        <v>0.56</v>
      </c>
      <c r="BC37" s="27" t="n">
        <v>11.76</v>
      </c>
      <c r="BD37" s="36" t="s">
        <v>131</v>
      </c>
      <c r="BE37" s="27" t="n">
        <v>10.95</v>
      </c>
      <c r="BF37" s="27" t="n">
        <v>0.55</v>
      </c>
      <c r="BG37" s="27" t="n">
        <v>11.5</v>
      </c>
      <c r="BH37" s="36" t="s">
        <v>131</v>
      </c>
      <c r="BI37" s="27" t="n">
        <v>10.71</v>
      </c>
      <c r="BJ37" s="27" t="n">
        <v>0.54</v>
      </c>
      <c r="BK37" s="27" t="n">
        <v>11.25</v>
      </c>
      <c r="BL37" s="36" t="s">
        <v>131</v>
      </c>
      <c r="BM37" s="27" t="n">
        <v>10</v>
      </c>
      <c r="BN37" s="27" t="n">
        <v>0.5</v>
      </c>
      <c r="BO37" s="27" t="n">
        <v>10.5</v>
      </c>
      <c r="BP37" s="36" t="s">
        <v>131</v>
      </c>
      <c r="BQ37" s="1" t="n">
        <v>71611674</v>
      </c>
      <c r="BR37" s="1" t="s">
        <v>134</v>
      </c>
      <c r="BS37" s="28" t="n">
        <v>0.05</v>
      </c>
      <c r="BT37" s="1" t="n">
        <f aca="false">IF(ISBLANK(G37),0,B37)</f>
        <v>0</v>
      </c>
      <c r="BU37" s="1" t="n">
        <f aca="false">IF(BT37=0,0,1)+BU36</f>
        <v>0</v>
      </c>
      <c r="BV37" s="22" t="str">
        <f aca="false">IFERROR(VLOOKUP(BW37,$BP$11:$BS$180,2,0),"")</f>
        <v/>
      </c>
      <c r="BW37" s="22" t="str">
        <f aca="false">IFERROR(INDEX($BT$11:$BT$180,MATCH(ROWS($I$10:I36),$BU$11:$BU$180,0),1),"")</f>
        <v/>
      </c>
      <c r="BX37" s="29" t="str">
        <f aca="false">IFERROR(VLOOKUP(BW37,BP37:BS206,3,0),"")</f>
        <v/>
      </c>
      <c r="BY37" s="30" t="str">
        <f aca="false">IFERROR(VLOOKUP(BW37,$B$11:$K$180,5,0),"")</f>
        <v/>
      </c>
      <c r="BZ37" s="29" t="str">
        <f aca="false">IFERROR(VLOOKUP(BW37,$B$11:$L$180,6,0),"")</f>
        <v/>
      </c>
      <c r="CA37" s="30" t="str">
        <f aca="false">IFERROR(VLOOKUP(BW37,$B$11:$K$180,9,0),"")</f>
        <v/>
      </c>
      <c r="CB37" s="31" t="str">
        <f aca="false">IFERROR(VLOOKUP(BW37,BP37:BS206,4,0),"")</f>
        <v/>
      </c>
      <c r="CC37" s="30" t="str">
        <f aca="false">IFERROR(VLOOKUP(BW37,$B$11:$K$180,10,0),"")</f>
        <v/>
      </c>
      <c r="CD37" s="30" t="str">
        <f aca="false">IFERROR(VLOOKUP(BW37,$B$11:$K$180,7,0),"")</f>
        <v/>
      </c>
    </row>
    <row r="38" customFormat="false" ht="14.75" hidden="false" customHeight="true" outlineLevel="0" collapsed="false">
      <c r="A38" s="32" t="s">
        <v>78</v>
      </c>
      <c r="B38" s="32" t="s">
        <v>135</v>
      </c>
      <c r="C38" s="32" t="s">
        <v>136</v>
      </c>
      <c r="D38" s="33" t="s">
        <v>137</v>
      </c>
      <c r="E38" s="34" t="n">
        <v>24.99</v>
      </c>
      <c r="F38" s="35" t="str">
        <f aca="false">IF($F$3=0.26,O38,IF($F$3=0.3,S38,IF($F$3=0.35,W38,IF($F$3=0.38,AA38,IF($F$3=0.4,AE38,IF($F$3=0.45,AI38,IF($F$3=0.46,AM38,IF($F$3=0.48,AQ38,IF($F$3=0.5,AU38,IF($F$3=0.52,AY38,IF($F$3=0.53,BC38,IF($F$3=0.4,BG38,IF($F$3=0.55,BK38,IF($F$3=0.58,BO38,""))))))))))))))</f>
        <v/>
      </c>
      <c r="G38" s="26"/>
      <c r="H38" s="35" t="str">
        <f aca="false">IFERROR(F38*G38,"")</f>
        <v/>
      </c>
      <c r="J38" s="13" t="e">
        <f aca="false">G38*(IF($F$3=0.26,M38,IF($F$3=0.3,Q38,IF($F$3=0.35,U38,IF($F$3=0.38,Y38,IF($F$3=0.4,AC38,IF($F$3=0.45,AG38,IF($F$3=0.46,AK38,IF($F$3=0.48,AO38,IF($F$3=0.5,AS38,IF($F$3=0.52,AW38,IF($F$3=0.53,BA38,IF($F$3=0.4,BE38,IF($F$3=0.55,BI38,IF($F$3=0.58,BM38,"")))))))))))))))</f>
        <v>#VALUE!</v>
      </c>
      <c r="K38" s="13" t="e">
        <f aca="false">G38*(IF($F$3=0.26,N38,IF($F$3=0.3,R38,IF($F$3=0.35,V38,IF($F$3=0.38,Z38,IF($F$3=0.4,AD38,IF($F$3=0.45,AH38,IF($F$3=0.46,AL38,IF($F$3=0.48,AP38,IF($F$3=0.5,AT38,IF($F$3=0.52,AX38,IF($F$3=0.53,BB38,IF($F$3=0.4,BF38,IF($F$3=0.55,BJ38,IF($F$3=0.58,BN38,"")))))))))))))))</f>
        <v>#VALUE!</v>
      </c>
      <c r="L38" s="36" t="s">
        <v>135</v>
      </c>
      <c r="M38" s="27" t="n">
        <v>17.64</v>
      </c>
      <c r="N38" s="27" t="n">
        <v>0.88</v>
      </c>
      <c r="O38" s="27" t="n">
        <v>18.52</v>
      </c>
      <c r="P38" s="36" t="s">
        <v>135</v>
      </c>
      <c r="Q38" s="27" t="n">
        <v>16.66</v>
      </c>
      <c r="R38" s="27" t="n">
        <v>0.83</v>
      </c>
      <c r="S38" s="27" t="n">
        <v>17.49</v>
      </c>
      <c r="T38" s="36" t="s">
        <v>135</v>
      </c>
      <c r="U38" s="21" t="n">
        <v>15.47</v>
      </c>
      <c r="V38" s="21" t="n">
        <v>0.77</v>
      </c>
      <c r="W38" s="21" t="n">
        <v>16.24</v>
      </c>
      <c r="X38" s="36" t="s">
        <v>135</v>
      </c>
      <c r="Y38" s="27" t="n">
        <v>14.77</v>
      </c>
      <c r="Z38" s="27" t="n">
        <v>0.74</v>
      </c>
      <c r="AA38" s="27" t="n">
        <v>15.51</v>
      </c>
      <c r="AB38" s="36" t="s">
        <v>135</v>
      </c>
      <c r="AC38" s="27" t="n">
        <v>14.28</v>
      </c>
      <c r="AD38" s="27" t="n">
        <v>0.71</v>
      </c>
      <c r="AE38" s="27" t="n">
        <v>14.99</v>
      </c>
      <c r="AF38" s="36" t="s">
        <v>135</v>
      </c>
      <c r="AG38" s="27" t="n">
        <v>13.09</v>
      </c>
      <c r="AH38" s="27" t="n">
        <v>0.65</v>
      </c>
      <c r="AI38" s="27" t="n">
        <v>13.74</v>
      </c>
      <c r="AJ38" s="36" t="s">
        <v>135</v>
      </c>
      <c r="AK38" s="27" t="n">
        <v>12.85</v>
      </c>
      <c r="AL38" s="27" t="n">
        <v>0.64</v>
      </c>
      <c r="AM38" s="27" t="n">
        <v>13.49</v>
      </c>
      <c r="AN38" s="36" t="s">
        <v>135</v>
      </c>
      <c r="AO38" s="27" t="n">
        <v>12.39</v>
      </c>
      <c r="AP38" s="27" t="n">
        <v>0.62</v>
      </c>
      <c r="AQ38" s="27" t="n">
        <v>13.01</v>
      </c>
      <c r="AR38" s="36" t="s">
        <v>135</v>
      </c>
      <c r="AS38" s="27" t="n">
        <v>11.9</v>
      </c>
      <c r="AT38" s="27" t="n">
        <v>0.6</v>
      </c>
      <c r="AU38" s="27" t="n">
        <v>12.5</v>
      </c>
      <c r="AV38" s="36" t="s">
        <v>135</v>
      </c>
      <c r="AW38" s="27" t="n">
        <v>11.41</v>
      </c>
      <c r="AX38" s="27" t="n">
        <v>0.57</v>
      </c>
      <c r="AY38" s="27" t="n">
        <v>11.98</v>
      </c>
      <c r="AZ38" s="36" t="s">
        <v>135</v>
      </c>
      <c r="BA38" s="27" t="n">
        <v>11.2</v>
      </c>
      <c r="BB38" s="27" t="n">
        <v>0.56</v>
      </c>
      <c r="BC38" s="27" t="n">
        <v>11.76</v>
      </c>
      <c r="BD38" s="36" t="s">
        <v>135</v>
      </c>
      <c r="BE38" s="27" t="n">
        <v>10.95</v>
      </c>
      <c r="BF38" s="27" t="n">
        <v>0.55</v>
      </c>
      <c r="BG38" s="27" t="n">
        <v>11.5</v>
      </c>
      <c r="BH38" s="36" t="s">
        <v>135</v>
      </c>
      <c r="BI38" s="27" t="n">
        <v>10.71</v>
      </c>
      <c r="BJ38" s="27" t="n">
        <v>0.54</v>
      </c>
      <c r="BK38" s="27" t="n">
        <v>11.25</v>
      </c>
      <c r="BL38" s="36" t="s">
        <v>135</v>
      </c>
      <c r="BM38" s="27" t="n">
        <v>10</v>
      </c>
      <c r="BN38" s="27" t="n">
        <v>0.5</v>
      </c>
      <c r="BO38" s="27" t="n">
        <v>10.5</v>
      </c>
      <c r="BP38" s="36" t="s">
        <v>135</v>
      </c>
      <c r="BQ38" s="1" t="n">
        <v>71611673</v>
      </c>
      <c r="BR38" s="1" t="s">
        <v>138</v>
      </c>
      <c r="BS38" s="28" t="n">
        <v>0.05</v>
      </c>
      <c r="BT38" s="1" t="n">
        <f aca="false">IF(ISBLANK(G38),0,B38)</f>
        <v>0</v>
      </c>
      <c r="BU38" s="1" t="n">
        <f aca="false">IF(BT38=0,0,1)+BU37</f>
        <v>0</v>
      </c>
      <c r="BV38" s="22" t="str">
        <f aca="false">IFERROR(VLOOKUP(BW38,$BP$11:$BS$180,2,0),"")</f>
        <v/>
      </c>
      <c r="BW38" s="22" t="str">
        <f aca="false">IFERROR(INDEX($BT$11:$BT$180,MATCH(ROWS($I$10:I37),$BU$11:$BU$180,0),1),"")</f>
        <v/>
      </c>
      <c r="BX38" s="29" t="str">
        <f aca="false">IFERROR(VLOOKUP(BW38,BP38:BS207,3,0),"")</f>
        <v/>
      </c>
      <c r="BY38" s="30" t="str">
        <f aca="false">IFERROR(VLOOKUP(BW38,$B$11:$K$180,5,0),"")</f>
        <v/>
      </c>
      <c r="BZ38" s="29" t="str">
        <f aca="false">IFERROR(VLOOKUP(BW38,$B$11:$L$180,6,0),"")</f>
        <v/>
      </c>
      <c r="CA38" s="30" t="str">
        <f aca="false">IFERROR(VLOOKUP(BW38,$B$11:$K$180,9,0),"")</f>
        <v/>
      </c>
      <c r="CB38" s="31" t="str">
        <f aca="false">IFERROR(VLOOKUP(BW38,BP38:BS207,4,0),"")</f>
        <v/>
      </c>
      <c r="CC38" s="30" t="str">
        <f aca="false">IFERROR(VLOOKUP(BW38,$B$11:$K$180,10,0),"")</f>
        <v/>
      </c>
      <c r="CD38" s="30" t="str">
        <f aca="false">IFERROR(VLOOKUP(BW38,$B$11:$K$180,7,0),"")</f>
        <v/>
      </c>
    </row>
    <row r="39" customFormat="false" ht="14.75" hidden="false" customHeight="true" outlineLevel="0" collapsed="false">
      <c r="A39" s="32" t="s">
        <v>78</v>
      </c>
      <c r="B39" s="32" t="s">
        <v>139</v>
      </c>
      <c r="C39" s="32" t="s">
        <v>140</v>
      </c>
      <c r="D39" s="33" t="s">
        <v>141</v>
      </c>
      <c r="E39" s="34" t="n">
        <v>69.99</v>
      </c>
      <c r="F39" s="35" t="str">
        <f aca="false">IF($F$3=0.26,O39,IF($F$3=0.3,S39,IF($F$3=0.35,W39,IF($F$3=0.38,AA39,IF($F$3=0.4,AE39,IF($F$3=0.45,AI39,IF($F$3=0.46,AM39,IF($F$3=0.48,AQ39,IF($F$3=0.5,AU39,IF($F$3=0.52,AY39,IF($F$3=0.53,BC39,IF($F$3=0.4,BG39,IF($F$3=0.55,BK39,IF($F$3=0.58,BO39,""))))))))))))))</f>
        <v/>
      </c>
      <c r="G39" s="26"/>
      <c r="H39" s="35" t="str">
        <f aca="false">IFERROR(F39*G39,"")</f>
        <v/>
      </c>
      <c r="J39" s="13" t="e">
        <f aca="false">G39*(IF($F$3=0.26,M39,IF($F$3=0.3,Q39,IF($F$3=0.35,U39,IF($F$3=0.38,Y39,IF($F$3=0.4,AC39,IF($F$3=0.45,AG39,IF($F$3=0.46,AK39,IF($F$3=0.48,AO39,IF($F$3=0.5,AS39,IF($F$3=0.52,AW39,IF($F$3=0.53,BA39,IF($F$3=0.4,BE39,IF($F$3=0.55,BI39,IF($F$3=0.58,BM39,"")))))))))))))))</f>
        <v>#VALUE!</v>
      </c>
      <c r="K39" s="13" t="e">
        <f aca="false">G39*(IF($F$3=0.26,N39,IF($F$3=0.3,R39,IF($F$3=0.35,V39,IF($F$3=0.38,Z39,IF($F$3=0.4,AD39,IF($F$3=0.45,AH39,IF($F$3=0.46,AL39,IF($F$3=0.48,AP39,IF($F$3=0.5,AT39,IF($F$3=0.52,AX39,IF($F$3=0.53,BB39,IF($F$3=0.4,BF39,IF($F$3=0.55,BJ39,IF($F$3=0.58,BN39,"")))))))))))))))</f>
        <v>#VALUE!</v>
      </c>
      <c r="L39" s="36" t="s">
        <v>139</v>
      </c>
      <c r="M39" s="27" t="n">
        <v>49.32</v>
      </c>
      <c r="N39" s="27" t="n">
        <v>2.47</v>
      </c>
      <c r="O39" s="27" t="n">
        <v>51.79</v>
      </c>
      <c r="P39" s="36" t="s">
        <v>139</v>
      </c>
      <c r="Q39" s="27" t="n">
        <v>46.66</v>
      </c>
      <c r="R39" s="27" t="n">
        <v>2.33</v>
      </c>
      <c r="S39" s="27" t="n">
        <v>48.99</v>
      </c>
      <c r="T39" s="36" t="s">
        <v>139</v>
      </c>
      <c r="U39" s="21" t="n">
        <v>43.32</v>
      </c>
      <c r="V39" s="21" t="n">
        <v>2.17</v>
      </c>
      <c r="W39" s="21" t="n">
        <v>45.49</v>
      </c>
      <c r="X39" s="36" t="s">
        <v>139</v>
      </c>
      <c r="Y39" s="27" t="n">
        <v>41.32</v>
      </c>
      <c r="Z39" s="27" t="n">
        <v>2.07</v>
      </c>
      <c r="AA39" s="27" t="n">
        <v>43.39</v>
      </c>
      <c r="AB39" s="36" t="s">
        <v>139</v>
      </c>
      <c r="AC39" s="27" t="n">
        <v>39.99</v>
      </c>
      <c r="AD39" s="27" t="n">
        <v>2</v>
      </c>
      <c r="AE39" s="27" t="n">
        <v>41.99</v>
      </c>
      <c r="AF39" s="36" t="s">
        <v>139</v>
      </c>
      <c r="AG39" s="27" t="n">
        <v>36.66</v>
      </c>
      <c r="AH39" s="27" t="n">
        <v>1.83</v>
      </c>
      <c r="AI39" s="27" t="n">
        <v>38.49</v>
      </c>
      <c r="AJ39" s="36" t="s">
        <v>139</v>
      </c>
      <c r="AK39" s="27" t="n">
        <v>35.99</v>
      </c>
      <c r="AL39" s="27" t="n">
        <v>1.8</v>
      </c>
      <c r="AM39" s="27" t="n">
        <v>37.79</v>
      </c>
      <c r="AN39" s="36" t="s">
        <v>139</v>
      </c>
      <c r="AO39" s="27" t="n">
        <v>34.66</v>
      </c>
      <c r="AP39" s="27" t="n">
        <v>1.73</v>
      </c>
      <c r="AQ39" s="27" t="n">
        <v>36.39</v>
      </c>
      <c r="AR39" s="36" t="s">
        <v>139</v>
      </c>
      <c r="AS39" s="27" t="n">
        <v>33.33</v>
      </c>
      <c r="AT39" s="27" t="n">
        <v>1.67</v>
      </c>
      <c r="AU39" s="27" t="n">
        <v>35</v>
      </c>
      <c r="AV39" s="36" t="s">
        <v>139</v>
      </c>
      <c r="AW39" s="27" t="n">
        <v>32</v>
      </c>
      <c r="AX39" s="27" t="n">
        <v>1.6</v>
      </c>
      <c r="AY39" s="27" t="n">
        <v>33.6</v>
      </c>
      <c r="AZ39" s="36" t="s">
        <v>139</v>
      </c>
      <c r="BA39" s="27" t="n">
        <v>31.33</v>
      </c>
      <c r="BB39" s="27" t="n">
        <v>1.57</v>
      </c>
      <c r="BC39" s="27" t="n">
        <v>32.9</v>
      </c>
      <c r="BD39" s="36" t="s">
        <v>139</v>
      </c>
      <c r="BE39" s="27" t="n">
        <v>30.67</v>
      </c>
      <c r="BF39" s="27" t="n">
        <v>1.53</v>
      </c>
      <c r="BG39" s="27" t="n">
        <v>32.2</v>
      </c>
      <c r="BH39" s="36" t="s">
        <v>139</v>
      </c>
      <c r="BI39" s="27" t="n">
        <v>30</v>
      </c>
      <c r="BJ39" s="27" t="n">
        <v>1.5</v>
      </c>
      <c r="BK39" s="27" t="n">
        <v>31.5</v>
      </c>
      <c r="BL39" s="36" t="s">
        <v>139</v>
      </c>
      <c r="BM39" s="27" t="n">
        <v>28</v>
      </c>
      <c r="BN39" s="27" t="n">
        <v>1.4</v>
      </c>
      <c r="BO39" s="27" t="n">
        <v>29.4</v>
      </c>
      <c r="BP39" s="36" t="s">
        <v>139</v>
      </c>
      <c r="BQ39" s="1" t="n">
        <v>71611681</v>
      </c>
      <c r="BR39" s="1" t="s">
        <v>142</v>
      </c>
      <c r="BS39" s="28" t="n">
        <v>0.05</v>
      </c>
      <c r="BT39" s="1" t="n">
        <f aca="false">IF(ISBLANK(G39),0,B39)</f>
        <v>0</v>
      </c>
      <c r="BU39" s="1" t="n">
        <f aca="false">IF(BT39=0,0,1)+BU38</f>
        <v>0</v>
      </c>
      <c r="BV39" s="22" t="str">
        <f aca="false">IFERROR(VLOOKUP(BW39,$BP$11:$BS$180,2,0),"")</f>
        <v/>
      </c>
      <c r="BW39" s="22" t="str">
        <f aca="false">IFERROR(INDEX($BT$11:$BT$180,MATCH(ROWS($I$10:I38),$BU$11:$BU$180,0),1),"")</f>
        <v/>
      </c>
      <c r="BX39" s="29" t="str">
        <f aca="false">IFERROR(VLOOKUP(BW39,BP39:BS208,3,0),"")</f>
        <v/>
      </c>
      <c r="BY39" s="30" t="str">
        <f aca="false">IFERROR(VLOOKUP(BW39,$B$11:$K$180,5,0),"")</f>
        <v/>
      </c>
      <c r="BZ39" s="29" t="str">
        <f aca="false">IFERROR(VLOOKUP(BW39,$B$11:$L$180,6,0),"")</f>
        <v/>
      </c>
      <c r="CA39" s="30" t="str">
        <f aca="false">IFERROR(VLOOKUP(BW39,$B$11:$K$180,9,0),"")</f>
        <v/>
      </c>
      <c r="CB39" s="31" t="str">
        <f aca="false">IFERROR(VLOOKUP(BW39,BP39:BS208,4,0),"")</f>
        <v/>
      </c>
      <c r="CC39" s="30" t="str">
        <f aca="false">IFERROR(VLOOKUP(BW39,$B$11:$K$180,10,0),"")</f>
        <v/>
      </c>
      <c r="CD39" s="30" t="str">
        <f aca="false">IFERROR(VLOOKUP(BW39,$B$11:$K$180,7,0),"")</f>
        <v/>
      </c>
    </row>
    <row r="40" customFormat="false" ht="14.75" hidden="false" customHeight="true" outlineLevel="0" collapsed="false">
      <c r="A40" s="23" t="s">
        <v>143</v>
      </c>
      <c r="B40" s="23" t="s">
        <v>144</v>
      </c>
      <c r="C40" s="23" t="s">
        <v>145</v>
      </c>
      <c r="D40" s="24" t="s">
        <v>146</v>
      </c>
      <c r="E40" s="25" t="n">
        <v>29.99</v>
      </c>
      <c r="F40" s="25" t="str">
        <f aca="false">IF($F$3=0.26,O40,IF($F$3=0.3,S40,IF($F$3=0.35,W40,IF($F$3=0.38,AA40,IF($F$3=0.4,AE40,IF($F$3=0.45,AI40,IF($F$3=0.46,AM40,IF($F$3=0.48,AQ40,IF($F$3=0.5,AU40,IF($F$3=0.52,AY40,IF($F$3=0.53,BC40,IF($F$3=0.4,BG40,IF($F$3=0.55,BK40,IF($F$3=0.58,BO40,""))))))))))))))</f>
        <v/>
      </c>
      <c r="G40" s="26"/>
      <c r="H40" s="25" t="str">
        <f aca="false">IFERROR(F40*G40,"")</f>
        <v/>
      </c>
      <c r="J40" s="13" t="e">
        <f aca="false">G40*(IF($F$3=0.26,M40,IF($F$3=0.3,Q40,IF($F$3=0.35,U40,IF($F$3=0.38,Y40,IF($F$3=0.4,AC40,IF($F$3=0.45,AG40,IF($F$3=0.46,AK40,IF($F$3=0.48,AO40,IF($F$3=0.5,AS40,IF($F$3=0.52,AW40,IF($F$3=0.53,BA40,IF($F$3=0.4,BE40,IF($F$3=0.55,BI40,IF($F$3=0.58,BM40,"")))))))))))))))</f>
        <v>#VALUE!</v>
      </c>
      <c r="K40" s="13" t="e">
        <f aca="false">G40*(IF($F$3=0.26,N40,IF($F$3=0.3,R40,IF($F$3=0.35,V40,IF($F$3=0.38,Z40,IF($F$3=0.4,AD40,IF($F$3=0.45,AH40,IF($F$3=0.46,AL40,IF($F$3=0.48,AP40,IF($F$3=0.5,AT40,IF($F$3=0.52,AX40,IF($F$3=0.53,BB40,IF($F$3=0.4,BF40,IF($F$3=0.55,BJ40,IF($F$3=0.58,BN40,"")))))))))))))))</f>
        <v>#VALUE!</v>
      </c>
      <c r="L40" s="1" t="s">
        <v>144</v>
      </c>
      <c r="M40" s="27" t="n">
        <v>21.13</v>
      </c>
      <c r="N40" s="27" t="n">
        <v>1.06</v>
      </c>
      <c r="O40" s="27" t="n">
        <v>22.19</v>
      </c>
      <c r="P40" s="1" t="s">
        <v>144</v>
      </c>
      <c r="Q40" s="27" t="n">
        <v>19.99</v>
      </c>
      <c r="R40" s="27" t="n">
        <v>1</v>
      </c>
      <c r="S40" s="27" t="n">
        <v>20.99</v>
      </c>
      <c r="T40" s="1" t="s">
        <v>144</v>
      </c>
      <c r="U40" s="21" t="n">
        <v>18.56</v>
      </c>
      <c r="V40" s="21" t="n">
        <v>0.93</v>
      </c>
      <c r="W40" s="21" t="n">
        <v>19.49</v>
      </c>
      <c r="X40" s="1" t="s">
        <v>144</v>
      </c>
      <c r="Y40" s="27" t="n">
        <v>17.7</v>
      </c>
      <c r="Z40" s="27" t="n">
        <v>0.89</v>
      </c>
      <c r="AA40" s="27" t="n">
        <v>18.59</v>
      </c>
      <c r="AB40" s="1" t="s">
        <v>144</v>
      </c>
      <c r="AC40" s="27" t="n">
        <v>17.13</v>
      </c>
      <c r="AD40" s="27" t="n">
        <v>0.86</v>
      </c>
      <c r="AE40" s="27" t="n">
        <v>17.99</v>
      </c>
      <c r="AF40" s="1" t="s">
        <v>144</v>
      </c>
      <c r="AG40" s="27" t="n">
        <v>15.7</v>
      </c>
      <c r="AH40" s="27" t="n">
        <v>0.79</v>
      </c>
      <c r="AI40" s="27" t="n">
        <v>16.49</v>
      </c>
      <c r="AJ40" s="1" t="s">
        <v>144</v>
      </c>
      <c r="AK40" s="27" t="n">
        <v>15.42</v>
      </c>
      <c r="AL40" s="27" t="n">
        <v>0.77</v>
      </c>
      <c r="AM40" s="27" t="n">
        <v>16.19</v>
      </c>
      <c r="AN40" s="1" t="s">
        <v>144</v>
      </c>
      <c r="AO40" s="27" t="n">
        <v>14.85</v>
      </c>
      <c r="AP40" s="27" t="n">
        <v>0.74</v>
      </c>
      <c r="AQ40" s="27" t="n">
        <v>15.59</v>
      </c>
      <c r="AR40" s="1" t="s">
        <v>144</v>
      </c>
      <c r="AS40" s="27" t="n">
        <v>14.29</v>
      </c>
      <c r="AT40" s="27" t="n">
        <v>0.71</v>
      </c>
      <c r="AU40" s="27" t="n">
        <v>15</v>
      </c>
      <c r="AV40" s="1" t="s">
        <v>144</v>
      </c>
      <c r="AW40" s="27" t="n">
        <v>13.71</v>
      </c>
      <c r="AX40" s="27" t="n">
        <v>0.69</v>
      </c>
      <c r="AY40" s="27" t="n">
        <v>14.4</v>
      </c>
      <c r="AZ40" s="1" t="s">
        <v>144</v>
      </c>
      <c r="BA40" s="27" t="n">
        <v>13.43</v>
      </c>
      <c r="BB40" s="27" t="n">
        <v>0.67</v>
      </c>
      <c r="BC40" s="27" t="n">
        <v>14.1</v>
      </c>
      <c r="BD40" s="1" t="s">
        <v>144</v>
      </c>
      <c r="BE40" s="27" t="n">
        <v>13.14</v>
      </c>
      <c r="BF40" s="27" t="n">
        <v>0.66</v>
      </c>
      <c r="BG40" s="27" t="n">
        <v>13.8</v>
      </c>
      <c r="BH40" s="1" t="s">
        <v>144</v>
      </c>
      <c r="BI40" s="27" t="n">
        <v>12.86</v>
      </c>
      <c r="BJ40" s="27" t="n">
        <v>0.64</v>
      </c>
      <c r="BK40" s="27" t="n">
        <v>13.5</v>
      </c>
      <c r="BL40" s="1" t="s">
        <v>144</v>
      </c>
      <c r="BM40" s="27" t="n">
        <v>12</v>
      </c>
      <c r="BN40" s="27" t="n">
        <v>0.6</v>
      </c>
      <c r="BO40" s="27" t="n">
        <v>12.6</v>
      </c>
      <c r="BP40" s="1" t="s">
        <v>144</v>
      </c>
      <c r="BQ40" s="1" t="n">
        <v>71611183</v>
      </c>
      <c r="BR40" s="1" t="s">
        <v>147</v>
      </c>
      <c r="BS40" s="28" t="n">
        <v>0.05</v>
      </c>
      <c r="BT40" s="1" t="n">
        <f aca="false">IF(ISBLANK(G40),0,B40)</f>
        <v>0</v>
      </c>
      <c r="BU40" s="1" t="n">
        <f aca="false">IF(BT40=0,0,1)+BU39</f>
        <v>0</v>
      </c>
      <c r="BV40" s="22" t="str">
        <f aca="false">IFERROR(VLOOKUP(BW40,$BP$11:$BS$180,2,0),"")</f>
        <v/>
      </c>
      <c r="BW40" s="22" t="str">
        <f aca="false">IFERROR(INDEX($BT$11:$BT$180,MATCH(ROWS($I$10:I39),$BU$11:$BU$180,0),1),"")</f>
        <v/>
      </c>
      <c r="BX40" s="29" t="str">
        <f aca="false">IFERROR(VLOOKUP(BW40,BP40:BS209,3,0),"")</f>
        <v/>
      </c>
      <c r="BY40" s="30" t="str">
        <f aca="false">IFERROR(VLOOKUP(BW40,$B$11:$K$180,5,0),"")</f>
        <v/>
      </c>
      <c r="BZ40" s="29" t="str">
        <f aca="false">IFERROR(VLOOKUP(BW40,$B$11:$L$180,6,0),"")</f>
        <v/>
      </c>
      <c r="CA40" s="30" t="str">
        <f aca="false">IFERROR(VLOOKUP(BW40,$B$11:$K$180,9,0),"")</f>
        <v/>
      </c>
      <c r="CB40" s="31" t="str">
        <f aca="false">IFERROR(VLOOKUP(BW40,BP40:BS209,4,0),"")</f>
        <v/>
      </c>
      <c r="CC40" s="30" t="str">
        <f aca="false">IFERROR(VLOOKUP(BW40,$B$11:$K$180,10,0),"")</f>
        <v/>
      </c>
      <c r="CD40" s="30" t="str">
        <f aca="false">IFERROR(VLOOKUP(BW40,$B$11:$K$180,7,0),"")</f>
        <v/>
      </c>
    </row>
    <row r="41" customFormat="false" ht="14.75" hidden="false" customHeight="true" outlineLevel="0" collapsed="false">
      <c r="A41" s="23" t="s">
        <v>143</v>
      </c>
      <c r="B41" s="23" t="s">
        <v>148</v>
      </c>
      <c r="C41" s="23" t="s">
        <v>149</v>
      </c>
      <c r="D41" s="24" t="s">
        <v>150</v>
      </c>
      <c r="E41" s="25" t="n">
        <v>59.99</v>
      </c>
      <c r="F41" s="25" t="str">
        <f aca="false">IF($F$3=0.26,O41,IF($F$3=0.3,S41,IF($F$3=0.35,W41,IF($F$3=0.38,AA41,IF($F$3=0.4,AE41,IF($F$3=0.45,AI41,IF($F$3=0.46,AM41,IF($F$3=0.48,AQ41,IF($F$3=0.5,AU41,IF($F$3=0.52,AY41,IF($F$3=0.53,BC41,IF($F$3=0.4,BG41,IF($F$3=0.55,BK41,IF($F$3=0.58,BO41,""))))))))))))))</f>
        <v/>
      </c>
      <c r="G41" s="26"/>
      <c r="H41" s="25" t="str">
        <f aca="false">IFERROR(F41*G41,"")</f>
        <v/>
      </c>
      <c r="J41" s="13" t="e">
        <f aca="false">G41*(IF($F$3=0.26,M41,IF($F$3=0.3,Q41,IF($F$3=0.35,U41,IF($F$3=0.38,Y41,IF($F$3=0.4,AC41,IF($F$3=0.45,AG41,IF($F$3=0.46,AK41,IF($F$3=0.48,AO41,IF($F$3=0.5,AS41,IF($F$3=0.52,AW41,IF($F$3=0.53,BA41,IF($F$3=0.4,BE41,IF($F$3=0.55,BI41,IF($F$3=0.58,BM41,"")))))))))))))))</f>
        <v>#VALUE!</v>
      </c>
      <c r="K41" s="13" t="e">
        <f aca="false">G41*(IF($F$3=0.26,N41,IF($F$3=0.3,R41,IF($F$3=0.35,V41,IF($F$3=0.38,Z41,IF($F$3=0.4,AD41,IF($F$3=0.45,AH41,IF($F$3=0.46,AL41,IF($F$3=0.48,AP41,IF($F$3=0.5,AT41,IF($F$3=0.52,AX41,IF($F$3=0.53,BB41,IF($F$3=0.4,BF41,IF($F$3=0.55,BJ41,IF($F$3=0.58,BN41,"")))))))))))))))</f>
        <v>#VALUE!</v>
      </c>
      <c r="L41" s="1" t="s">
        <v>148</v>
      </c>
      <c r="M41" s="27" t="n">
        <v>42.28</v>
      </c>
      <c r="N41" s="27" t="n">
        <v>2.11</v>
      </c>
      <c r="O41" s="27" t="n">
        <v>44.39</v>
      </c>
      <c r="P41" s="1" t="s">
        <v>148</v>
      </c>
      <c r="Q41" s="27" t="n">
        <v>39.99</v>
      </c>
      <c r="R41" s="27" t="n">
        <v>2</v>
      </c>
      <c r="S41" s="27" t="n">
        <v>41.99</v>
      </c>
      <c r="T41" s="1" t="s">
        <v>148</v>
      </c>
      <c r="U41" s="21" t="n">
        <v>37.13</v>
      </c>
      <c r="V41" s="21" t="n">
        <v>1.86</v>
      </c>
      <c r="W41" s="21" t="n">
        <v>38.99</v>
      </c>
      <c r="X41" s="1" t="s">
        <v>148</v>
      </c>
      <c r="Y41" s="27" t="n">
        <v>35.42</v>
      </c>
      <c r="Z41" s="27" t="n">
        <v>1.77</v>
      </c>
      <c r="AA41" s="27" t="n">
        <v>37.19</v>
      </c>
      <c r="AB41" s="1" t="s">
        <v>148</v>
      </c>
      <c r="AC41" s="27" t="n">
        <v>34.28</v>
      </c>
      <c r="AD41" s="27" t="n">
        <v>1.71</v>
      </c>
      <c r="AE41" s="27" t="n">
        <v>35.99</v>
      </c>
      <c r="AF41" s="1" t="s">
        <v>148</v>
      </c>
      <c r="AG41" s="27" t="n">
        <v>31.42</v>
      </c>
      <c r="AH41" s="27" t="n">
        <v>1.57</v>
      </c>
      <c r="AI41" s="27" t="n">
        <v>32.99</v>
      </c>
      <c r="AJ41" s="1" t="s">
        <v>148</v>
      </c>
      <c r="AK41" s="27" t="n">
        <v>30.85</v>
      </c>
      <c r="AL41" s="27" t="n">
        <v>1.54</v>
      </c>
      <c r="AM41" s="27" t="n">
        <v>32.39</v>
      </c>
      <c r="AN41" s="1" t="s">
        <v>148</v>
      </c>
      <c r="AO41" s="27" t="n">
        <v>29.7</v>
      </c>
      <c r="AP41" s="27" t="n">
        <v>1.49</v>
      </c>
      <c r="AQ41" s="27" t="n">
        <v>31.19</v>
      </c>
      <c r="AR41" s="1" t="s">
        <v>148</v>
      </c>
      <c r="AS41" s="27" t="n">
        <v>28.57</v>
      </c>
      <c r="AT41" s="27" t="n">
        <v>1.43</v>
      </c>
      <c r="AU41" s="27" t="n">
        <v>30</v>
      </c>
      <c r="AV41" s="1" t="s">
        <v>148</v>
      </c>
      <c r="AW41" s="27" t="n">
        <v>27.43</v>
      </c>
      <c r="AX41" s="27" t="n">
        <v>1.37</v>
      </c>
      <c r="AY41" s="27" t="n">
        <v>28.8</v>
      </c>
      <c r="AZ41" s="1" t="s">
        <v>148</v>
      </c>
      <c r="BA41" s="27" t="n">
        <v>26.86</v>
      </c>
      <c r="BB41" s="27" t="n">
        <v>1.34</v>
      </c>
      <c r="BC41" s="27" t="n">
        <v>28.2</v>
      </c>
      <c r="BD41" s="1" t="s">
        <v>148</v>
      </c>
      <c r="BE41" s="27" t="n">
        <v>26.29</v>
      </c>
      <c r="BF41" s="27" t="n">
        <v>1.31</v>
      </c>
      <c r="BG41" s="27" t="n">
        <v>27.6</v>
      </c>
      <c r="BH41" s="1" t="s">
        <v>148</v>
      </c>
      <c r="BI41" s="27" t="n">
        <v>25.71</v>
      </c>
      <c r="BJ41" s="27" t="n">
        <v>1.29</v>
      </c>
      <c r="BK41" s="27" t="n">
        <v>27</v>
      </c>
      <c r="BL41" s="1" t="s">
        <v>148</v>
      </c>
      <c r="BM41" s="27" t="n">
        <v>24</v>
      </c>
      <c r="BN41" s="27" t="n">
        <v>1.2</v>
      </c>
      <c r="BO41" s="27" t="n">
        <v>25.2</v>
      </c>
      <c r="BP41" s="1" t="s">
        <v>148</v>
      </c>
      <c r="BQ41" s="1" t="n">
        <v>71611047</v>
      </c>
      <c r="BR41" s="1" t="s">
        <v>151</v>
      </c>
      <c r="BS41" s="28" t="n">
        <v>0.05</v>
      </c>
      <c r="BT41" s="1" t="n">
        <f aca="false">IF(ISBLANK(G41),0,B41)</f>
        <v>0</v>
      </c>
      <c r="BU41" s="1" t="n">
        <f aca="false">IF(BT41=0,0,1)+BU40</f>
        <v>0</v>
      </c>
      <c r="BV41" s="22" t="str">
        <f aca="false">IFERROR(VLOOKUP(BW41,$BP$11:$BS$180,2,0),"")</f>
        <v/>
      </c>
      <c r="BW41" s="22" t="str">
        <f aca="false">IFERROR(INDEX($BT$11:$BT$180,MATCH(ROWS($I$10:I40),$BU$11:$BU$180,0),1),"")</f>
        <v/>
      </c>
      <c r="BX41" s="29" t="str">
        <f aca="false">IFERROR(VLOOKUP(BW41,BP41:BS210,3,0),"")</f>
        <v/>
      </c>
      <c r="BY41" s="30" t="str">
        <f aca="false">IFERROR(VLOOKUP(BW41,$B$11:$K$180,5,0),"")</f>
        <v/>
      </c>
      <c r="BZ41" s="29" t="str">
        <f aca="false">IFERROR(VLOOKUP(BW41,$B$11:$L$180,6,0),"")</f>
        <v/>
      </c>
      <c r="CA41" s="30" t="str">
        <f aca="false">IFERROR(VLOOKUP(BW41,$B$11:$K$180,9,0),"")</f>
        <v/>
      </c>
      <c r="CB41" s="31" t="str">
        <f aca="false">IFERROR(VLOOKUP(BW41,BP41:BS210,4,0),"")</f>
        <v/>
      </c>
      <c r="CC41" s="30" t="str">
        <f aca="false">IFERROR(VLOOKUP(BW41,$B$11:$K$180,10,0),"")</f>
        <v/>
      </c>
      <c r="CD41" s="30" t="str">
        <f aca="false">IFERROR(VLOOKUP(BW41,$B$11:$K$180,7,0),"")</f>
        <v/>
      </c>
    </row>
    <row r="42" customFormat="false" ht="14.75" hidden="false" customHeight="true" outlineLevel="0" collapsed="false">
      <c r="A42" s="23" t="s">
        <v>143</v>
      </c>
      <c r="B42" s="23" t="s">
        <v>152</v>
      </c>
      <c r="C42" s="23" t="s">
        <v>153</v>
      </c>
      <c r="D42" s="24" t="s">
        <v>154</v>
      </c>
      <c r="E42" s="25" t="n">
        <v>59.99</v>
      </c>
      <c r="F42" s="25" t="str">
        <f aca="false">IF($F$3=0.26,O42,IF($F$3=0.3,S42,IF($F$3=0.35,W42,IF($F$3=0.38,AA42,IF($F$3=0.4,AE42,IF($F$3=0.45,AI42,IF($F$3=0.46,AM42,IF($F$3=0.48,AQ42,IF($F$3=0.5,AU42,IF($F$3=0.52,AY42,IF($F$3=0.53,BC42,IF($F$3=0.4,BG42,IF($F$3=0.55,BK42,IF($F$3=0.58,BO42,""))))))))))))))</f>
        <v/>
      </c>
      <c r="G42" s="26"/>
      <c r="H42" s="25" t="str">
        <f aca="false">IFERROR(F42*G42,"")</f>
        <v/>
      </c>
      <c r="J42" s="13" t="e">
        <f aca="false">G42*(IF($F$3=0.26,M42,IF($F$3=0.3,Q42,IF($F$3=0.35,U42,IF($F$3=0.38,Y42,IF($F$3=0.4,AC42,IF($F$3=0.45,AG42,IF($F$3=0.46,AK42,IF($F$3=0.48,AO42,IF($F$3=0.5,AS42,IF($F$3=0.52,AW42,IF($F$3=0.53,BA42,IF($F$3=0.4,BE42,IF($F$3=0.55,BI42,IF($F$3=0.58,BM42,"")))))))))))))))</f>
        <v>#VALUE!</v>
      </c>
      <c r="K42" s="13" t="e">
        <f aca="false">G42*(IF($F$3=0.26,N42,IF($F$3=0.3,R42,IF($F$3=0.35,V42,IF($F$3=0.38,Z42,IF($F$3=0.4,AD42,IF($F$3=0.45,AH42,IF($F$3=0.46,AL42,IF($F$3=0.48,AP42,IF($F$3=0.5,AT42,IF($F$3=0.52,AX42,IF($F$3=0.53,BB42,IF($F$3=0.4,BF42,IF($F$3=0.55,BJ42,IF($F$3=0.58,BN42,"")))))))))))))))</f>
        <v>#VALUE!</v>
      </c>
      <c r="L42" s="1" t="s">
        <v>152</v>
      </c>
      <c r="M42" s="27" t="n">
        <v>42.28</v>
      </c>
      <c r="N42" s="27" t="n">
        <v>2.11</v>
      </c>
      <c r="O42" s="27" t="n">
        <v>44.39</v>
      </c>
      <c r="P42" s="1" t="s">
        <v>152</v>
      </c>
      <c r="Q42" s="27" t="n">
        <v>39.99</v>
      </c>
      <c r="R42" s="27" t="n">
        <v>2</v>
      </c>
      <c r="S42" s="27" t="n">
        <v>41.99</v>
      </c>
      <c r="T42" s="1" t="s">
        <v>152</v>
      </c>
      <c r="U42" s="21" t="n">
        <v>37.13</v>
      </c>
      <c r="V42" s="21" t="n">
        <v>1.86</v>
      </c>
      <c r="W42" s="21" t="n">
        <v>38.99</v>
      </c>
      <c r="X42" s="1" t="s">
        <v>152</v>
      </c>
      <c r="Y42" s="27" t="n">
        <v>35.42</v>
      </c>
      <c r="Z42" s="27" t="n">
        <v>1.77</v>
      </c>
      <c r="AA42" s="27" t="n">
        <v>37.19</v>
      </c>
      <c r="AB42" s="1" t="s">
        <v>152</v>
      </c>
      <c r="AC42" s="27" t="n">
        <v>34.28</v>
      </c>
      <c r="AD42" s="27" t="n">
        <v>1.71</v>
      </c>
      <c r="AE42" s="27" t="n">
        <v>35.99</v>
      </c>
      <c r="AF42" s="1" t="s">
        <v>152</v>
      </c>
      <c r="AG42" s="27" t="n">
        <v>31.42</v>
      </c>
      <c r="AH42" s="27" t="n">
        <v>1.57</v>
      </c>
      <c r="AI42" s="27" t="n">
        <v>32.99</v>
      </c>
      <c r="AJ42" s="1" t="s">
        <v>152</v>
      </c>
      <c r="AK42" s="27" t="n">
        <v>30.85</v>
      </c>
      <c r="AL42" s="27" t="n">
        <v>1.54</v>
      </c>
      <c r="AM42" s="27" t="n">
        <v>32.39</v>
      </c>
      <c r="AN42" s="1" t="s">
        <v>152</v>
      </c>
      <c r="AO42" s="27" t="n">
        <v>29.7</v>
      </c>
      <c r="AP42" s="27" t="n">
        <v>1.49</v>
      </c>
      <c r="AQ42" s="27" t="n">
        <v>31.19</v>
      </c>
      <c r="AR42" s="1" t="s">
        <v>152</v>
      </c>
      <c r="AS42" s="27" t="n">
        <v>28.57</v>
      </c>
      <c r="AT42" s="27" t="n">
        <v>1.43</v>
      </c>
      <c r="AU42" s="27" t="n">
        <v>30</v>
      </c>
      <c r="AV42" s="1" t="s">
        <v>152</v>
      </c>
      <c r="AW42" s="27" t="n">
        <v>27.43</v>
      </c>
      <c r="AX42" s="27" t="n">
        <v>1.37</v>
      </c>
      <c r="AY42" s="27" t="n">
        <v>28.8</v>
      </c>
      <c r="AZ42" s="1" t="s">
        <v>152</v>
      </c>
      <c r="BA42" s="27" t="n">
        <v>26.86</v>
      </c>
      <c r="BB42" s="27" t="n">
        <v>1.34</v>
      </c>
      <c r="BC42" s="27" t="n">
        <v>28.2</v>
      </c>
      <c r="BD42" s="1" t="s">
        <v>152</v>
      </c>
      <c r="BE42" s="27" t="n">
        <v>26.29</v>
      </c>
      <c r="BF42" s="27" t="n">
        <v>1.31</v>
      </c>
      <c r="BG42" s="27" t="n">
        <v>27.6</v>
      </c>
      <c r="BH42" s="1" t="s">
        <v>152</v>
      </c>
      <c r="BI42" s="27" t="n">
        <v>25.71</v>
      </c>
      <c r="BJ42" s="27" t="n">
        <v>1.29</v>
      </c>
      <c r="BK42" s="27" t="n">
        <v>27</v>
      </c>
      <c r="BL42" s="1" t="s">
        <v>152</v>
      </c>
      <c r="BM42" s="27" t="n">
        <v>24</v>
      </c>
      <c r="BN42" s="27" t="n">
        <v>1.2</v>
      </c>
      <c r="BO42" s="27" t="n">
        <v>25.2</v>
      </c>
      <c r="BP42" s="1" t="s">
        <v>152</v>
      </c>
      <c r="BQ42" s="1" t="n">
        <v>71611123</v>
      </c>
      <c r="BR42" s="1" t="s">
        <v>155</v>
      </c>
      <c r="BS42" s="28" t="n">
        <v>0.05</v>
      </c>
      <c r="BT42" s="1" t="n">
        <f aca="false">IF(ISBLANK(G42),0,B42)</f>
        <v>0</v>
      </c>
      <c r="BU42" s="1" t="n">
        <f aca="false">IF(BT42=0,0,1)+BU41</f>
        <v>0</v>
      </c>
      <c r="BV42" s="22" t="str">
        <f aca="false">IFERROR(VLOOKUP(BW42,$BP$11:$BS$180,2,0),"")</f>
        <v/>
      </c>
      <c r="BW42" s="22" t="str">
        <f aca="false">IFERROR(INDEX($BT$11:$BT$180,MATCH(ROWS($I$10:I41),$BU$11:$BU$180,0),1),"")</f>
        <v/>
      </c>
      <c r="BX42" s="29" t="str">
        <f aca="false">IFERROR(VLOOKUP(BW42,BP42:BS211,3,0),"")</f>
        <v/>
      </c>
      <c r="BY42" s="30" t="str">
        <f aca="false">IFERROR(VLOOKUP(BW42,$B$11:$K$180,5,0),"")</f>
        <v/>
      </c>
      <c r="BZ42" s="29" t="str">
        <f aca="false">IFERROR(VLOOKUP(BW42,$B$11:$L$180,6,0),"")</f>
        <v/>
      </c>
      <c r="CA42" s="30" t="str">
        <f aca="false">IFERROR(VLOOKUP(BW42,$B$11:$K$180,9,0),"")</f>
        <v/>
      </c>
      <c r="CB42" s="31" t="str">
        <f aca="false">IFERROR(VLOOKUP(BW42,BP42:BS211,4,0),"")</f>
        <v/>
      </c>
      <c r="CC42" s="30" t="str">
        <f aca="false">IFERROR(VLOOKUP(BW42,$B$11:$K$180,10,0),"")</f>
        <v/>
      </c>
      <c r="CD42" s="30" t="str">
        <f aca="false">IFERROR(VLOOKUP(BW42,$B$11:$K$180,7,0),"")</f>
        <v/>
      </c>
    </row>
    <row r="43" customFormat="false" ht="14.75" hidden="false" customHeight="true" outlineLevel="0" collapsed="false">
      <c r="A43" s="23" t="s">
        <v>143</v>
      </c>
      <c r="B43" s="23" t="s">
        <v>156</v>
      </c>
      <c r="C43" s="23" t="s">
        <v>157</v>
      </c>
      <c r="D43" s="24" t="s">
        <v>158</v>
      </c>
      <c r="E43" s="25" t="n">
        <v>59.99</v>
      </c>
      <c r="F43" s="25" t="str">
        <f aca="false">IF($F$3=0.26,O43,IF($F$3=0.3,S43,IF($F$3=0.35,W43,IF($F$3=0.38,AA43,IF($F$3=0.4,AE43,IF($F$3=0.45,AI43,IF($F$3=0.46,AM43,IF($F$3=0.48,AQ43,IF($F$3=0.5,AU43,IF($F$3=0.52,AY43,IF($F$3=0.53,BC43,IF($F$3=0.4,BG43,IF($F$3=0.55,BK43,IF($F$3=0.58,BO43,""))))))))))))))</f>
        <v/>
      </c>
      <c r="G43" s="26"/>
      <c r="H43" s="25" t="str">
        <f aca="false">IFERROR(F43*G43,"")</f>
        <v/>
      </c>
      <c r="J43" s="13" t="e">
        <f aca="false">G43*(IF($F$3=0.26,M43,IF($F$3=0.3,Q43,IF($F$3=0.35,U43,IF($F$3=0.38,Y43,IF($F$3=0.4,AC43,IF($F$3=0.45,AG43,IF($F$3=0.46,AK43,IF($F$3=0.48,AO43,IF($F$3=0.5,AS43,IF($F$3=0.52,AW43,IF($F$3=0.53,BA43,IF($F$3=0.4,BE43,IF($F$3=0.55,BI43,IF($F$3=0.58,BM43,"")))))))))))))))</f>
        <v>#VALUE!</v>
      </c>
      <c r="K43" s="13" t="e">
        <f aca="false">G43*(IF($F$3=0.26,N43,IF($F$3=0.3,R43,IF($F$3=0.35,V43,IF($F$3=0.38,Z43,IF($F$3=0.4,AD43,IF($F$3=0.45,AH43,IF($F$3=0.46,AL43,IF($F$3=0.48,AP43,IF($F$3=0.5,AT43,IF($F$3=0.52,AX43,IF($F$3=0.53,BB43,IF($F$3=0.4,BF43,IF($F$3=0.55,BJ43,IF($F$3=0.58,BN43,"")))))))))))))))</f>
        <v>#VALUE!</v>
      </c>
      <c r="L43" s="1" t="s">
        <v>156</v>
      </c>
      <c r="M43" s="27" t="n">
        <v>42.28</v>
      </c>
      <c r="N43" s="27" t="n">
        <v>2.11</v>
      </c>
      <c r="O43" s="27" t="n">
        <v>44.39</v>
      </c>
      <c r="P43" s="1" t="s">
        <v>156</v>
      </c>
      <c r="Q43" s="27" t="n">
        <v>39.99</v>
      </c>
      <c r="R43" s="27" t="n">
        <v>2</v>
      </c>
      <c r="S43" s="27" t="n">
        <v>41.99</v>
      </c>
      <c r="T43" s="1" t="s">
        <v>156</v>
      </c>
      <c r="U43" s="21" t="n">
        <v>37.13</v>
      </c>
      <c r="V43" s="21" t="n">
        <v>1.86</v>
      </c>
      <c r="W43" s="21" t="n">
        <v>38.99</v>
      </c>
      <c r="X43" s="1" t="s">
        <v>156</v>
      </c>
      <c r="Y43" s="27" t="n">
        <v>35.42</v>
      </c>
      <c r="Z43" s="27" t="n">
        <v>1.77</v>
      </c>
      <c r="AA43" s="27" t="n">
        <v>37.19</v>
      </c>
      <c r="AB43" s="1" t="s">
        <v>156</v>
      </c>
      <c r="AC43" s="27" t="n">
        <v>34.28</v>
      </c>
      <c r="AD43" s="27" t="n">
        <v>1.71</v>
      </c>
      <c r="AE43" s="27" t="n">
        <v>35.99</v>
      </c>
      <c r="AF43" s="1" t="s">
        <v>156</v>
      </c>
      <c r="AG43" s="27" t="n">
        <v>31.42</v>
      </c>
      <c r="AH43" s="27" t="n">
        <v>1.57</v>
      </c>
      <c r="AI43" s="27" t="n">
        <v>32.99</v>
      </c>
      <c r="AJ43" s="1" t="s">
        <v>156</v>
      </c>
      <c r="AK43" s="27" t="n">
        <v>30.85</v>
      </c>
      <c r="AL43" s="27" t="n">
        <v>1.54</v>
      </c>
      <c r="AM43" s="27" t="n">
        <v>32.39</v>
      </c>
      <c r="AN43" s="1" t="s">
        <v>156</v>
      </c>
      <c r="AO43" s="27" t="n">
        <v>29.7</v>
      </c>
      <c r="AP43" s="27" t="n">
        <v>1.49</v>
      </c>
      <c r="AQ43" s="27" t="n">
        <v>31.19</v>
      </c>
      <c r="AR43" s="1" t="s">
        <v>156</v>
      </c>
      <c r="AS43" s="27" t="n">
        <v>28.57</v>
      </c>
      <c r="AT43" s="27" t="n">
        <v>1.43</v>
      </c>
      <c r="AU43" s="27" t="n">
        <v>30</v>
      </c>
      <c r="AV43" s="1" t="s">
        <v>156</v>
      </c>
      <c r="AW43" s="27" t="n">
        <v>27.43</v>
      </c>
      <c r="AX43" s="27" t="n">
        <v>1.37</v>
      </c>
      <c r="AY43" s="27" t="n">
        <v>28.8</v>
      </c>
      <c r="AZ43" s="1" t="s">
        <v>156</v>
      </c>
      <c r="BA43" s="27" t="n">
        <v>26.86</v>
      </c>
      <c r="BB43" s="27" t="n">
        <v>1.34</v>
      </c>
      <c r="BC43" s="27" t="n">
        <v>28.2</v>
      </c>
      <c r="BD43" s="1" t="s">
        <v>156</v>
      </c>
      <c r="BE43" s="27" t="n">
        <v>26.29</v>
      </c>
      <c r="BF43" s="27" t="n">
        <v>1.31</v>
      </c>
      <c r="BG43" s="27" t="n">
        <v>27.6</v>
      </c>
      <c r="BH43" s="1" t="s">
        <v>156</v>
      </c>
      <c r="BI43" s="27" t="n">
        <v>25.71</v>
      </c>
      <c r="BJ43" s="27" t="n">
        <v>1.29</v>
      </c>
      <c r="BK43" s="27" t="n">
        <v>27</v>
      </c>
      <c r="BL43" s="1" t="s">
        <v>156</v>
      </c>
      <c r="BM43" s="27" t="n">
        <v>24</v>
      </c>
      <c r="BN43" s="27" t="n">
        <v>1.2</v>
      </c>
      <c r="BO43" s="27" t="n">
        <v>25.2</v>
      </c>
      <c r="BP43" s="1" t="s">
        <v>156</v>
      </c>
      <c r="BQ43" s="1" t="n">
        <v>71611124</v>
      </c>
      <c r="BR43" s="1" t="s">
        <v>159</v>
      </c>
      <c r="BS43" s="28" t="n">
        <v>0.05</v>
      </c>
      <c r="BT43" s="1" t="n">
        <f aca="false">IF(ISBLANK(G43),0,B43)</f>
        <v>0</v>
      </c>
      <c r="BU43" s="1" t="n">
        <f aca="false">IF(BT43=0,0,1)+BU42</f>
        <v>0</v>
      </c>
      <c r="BV43" s="22" t="str">
        <f aca="false">IFERROR(VLOOKUP(BW43,$BP$11:$BS$180,2,0),"")</f>
        <v/>
      </c>
      <c r="BW43" s="22" t="str">
        <f aca="false">IFERROR(INDEX($BT$11:$BT$180,MATCH(ROWS($I$10:I42),$BU$11:$BU$180,0),1),"")</f>
        <v/>
      </c>
      <c r="BX43" s="29" t="str">
        <f aca="false">IFERROR(VLOOKUP(BW43,BP43:BS212,3,0),"")</f>
        <v/>
      </c>
      <c r="BY43" s="30" t="str">
        <f aca="false">IFERROR(VLOOKUP(BW43,$B$11:$K$180,5,0),"")</f>
        <v/>
      </c>
      <c r="BZ43" s="29" t="str">
        <f aca="false">IFERROR(VLOOKUP(BW43,$B$11:$L$180,6,0),"")</f>
        <v/>
      </c>
      <c r="CA43" s="30" t="str">
        <f aca="false">IFERROR(VLOOKUP(BW43,$B$11:$K$180,9,0),"")</f>
        <v/>
      </c>
      <c r="CB43" s="31" t="str">
        <f aca="false">IFERROR(VLOOKUP(BW43,BP43:BS212,4,0),"")</f>
        <v/>
      </c>
      <c r="CC43" s="30" t="str">
        <f aca="false">IFERROR(VLOOKUP(BW43,$B$11:$K$180,10,0),"")</f>
        <v/>
      </c>
      <c r="CD43" s="30" t="str">
        <f aca="false">IFERROR(VLOOKUP(BW43,$B$11:$K$180,7,0),"")</f>
        <v/>
      </c>
    </row>
    <row r="44" customFormat="false" ht="14.75" hidden="false" customHeight="true" outlineLevel="0" collapsed="false">
      <c r="A44" s="23" t="s">
        <v>143</v>
      </c>
      <c r="B44" s="23" t="s">
        <v>160</v>
      </c>
      <c r="C44" s="23" t="s">
        <v>161</v>
      </c>
      <c r="D44" s="24" t="s">
        <v>162</v>
      </c>
      <c r="E44" s="25" t="n">
        <v>59.99</v>
      </c>
      <c r="F44" s="25" t="str">
        <f aca="false">IF($F$3=0.26,O44,IF($F$3=0.3,S44,IF($F$3=0.35,W44,IF($F$3=0.38,AA44,IF($F$3=0.4,AE44,IF($F$3=0.45,AI44,IF($F$3=0.46,AM44,IF($F$3=0.48,AQ44,IF($F$3=0.5,AU44,IF($F$3=0.52,AY44,IF($F$3=0.53,BC44,IF($F$3=0.4,BG44,IF($F$3=0.55,BK44,IF($F$3=0.58,BO44,""))))))))))))))</f>
        <v/>
      </c>
      <c r="G44" s="26"/>
      <c r="H44" s="25" t="str">
        <f aca="false">IFERROR(F44*G44,"")</f>
        <v/>
      </c>
      <c r="J44" s="13" t="e">
        <f aca="false">G44*(IF($F$3=0.26,M44,IF($F$3=0.3,Q44,IF($F$3=0.35,U44,IF($F$3=0.38,Y44,IF($F$3=0.4,AC44,IF($F$3=0.45,AG44,IF($F$3=0.46,AK44,IF($F$3=0.48,AO44,IF($F$3=0.5,AS44,IF($F$3=0.52,AW44,IF($F$3=0.53,BA44,IF($F$3=0.4,BE44,IF($F$3=0.55,BI44,IF($F$3=0.58,BM44,"")))))))))))))))</f>
        <v>#VALUE!</v>
      </c>
      <c r="K44" s="13" t="e">
        <f aca="false">G44*(IF($F$3=0.26,N44,IF($F$3=0.3,R44,IF($F$3=0.35,V44,IF($F$3=0.38,Z44,IF($F$3=0.4,AD44,IF($F$3=0.45,AH44,IF($F$3=0.46,AL44,IF($F$3=0.48,AP44,IF($F$3=0.5,AT44,IF($F$3=0.52,AX44,IF($F$3=0.53,BB44,IF($F$3=0.4,BF44,IF($F$3=0.55,BJ44,IF($F$3=0.58,BN44,"")))))))))))))))</f>
        <v>#VALUE!</v>
      </c>
      <c r="L44" s="1" t="s">
        <v>160</v>
      </c>
      <c r="M44" s="27" t="n">
        <v>42.28</v>
      </c>
      <c r="N44" s="27" t="n">
        <v>2.11</v>
      </c>
      <c r="O44" s="27" t="n">
        <v>44.39</v>
      </c>
      <c r="P44" s="1" t="s">
        <v>160</v>
      </c>
      <c r="Q44" s="27" t="n">
        <v>39.99</v>
      </c>
      <c r="R44" s="27" t="n">
        <v>2</v>
      </c>
      <c r="S44" s="27" t="n">
        <v>41.99</v>
      </c>
      <c r="T44" s="1" t="s">
        <v>160</v>
      </c>
      <c r="U44" s="21" t="n">
        <v>37.13</v>
      </c>
      <c r="V44" s="21" t="n">
        <v>1.86</v>
      </c>
      <c r="W44" s="21" t="n">
        <v>38.99</v>
      </c>
      <c r="X44" s="1" t="s">
        <v>160</v>
      </c>
      <c r="Y44" s="27" t="n">
        <v>35.42</v>
      </c>
      <c r="Z44" s="27" t="n">
        <v>1.77</v>
      </c>
      <c r="AA44" s="27" t="n">
        <v>37.19</v>
      </c>
      <c r="AB44" s="1" t="s">
        <v>160</v>
      </c>
      <c r="AC44" s="27" t="n">
        <v>34.28</v>
      </c>
      <c r="AD44" s="27" t="n">
        <v>1.71</v>
      </c>
      <c r="AE44" s="27" t="n">
        <v>35.99</v>
      </c>
      <c r="AF44" s="1" t="s">
        <v>160</v>
      </c>
      <c r="AG44" s="27" t="n">
        <v>31.42</v>
      </c>
      <c r="AH44" s="27" t="n">
        <v>1.57</v>
      </c>
      <c r="AI44" s="27" t="n">
        <v>32.99</v>
      </c>
      <c r="AJ44" s="1" t="s">
        <v>160</v>
      </c>
      <c r="AK44" s="27" t="n">
        <v>30.85</v>
      </c>
      <c r="AL44" s="27" t="n">
        <v>1.54</v>
      </c>
      <c r="AM44" s="27" t="n">
        <v>32.39</v>
      </c>
      <c r="AN44" s="1" t="s">
        <v>160</v>
      </c>
      <c r="AO44" s="27" t="n">
        <v>29.7</v>
      </c>
      <c r="AP44" s="27" t="n">
        <v>1.49</v>
      </c>
      <c r="AQ44" s="27" t="n">
        <v>31.19</v>
      </c>
      <c r="AR44" s="1" t="s">
        <v>160</v>
      </c>
      <c r="AS44" s="27" t="n">
        <v>28.57</v>
      </c>
      <c r="AT44" s="27" t="n">
        <v>1.43</v>
      </c>
      <c r="AU44" s="27" t="n">
        <v>30</v>
      </c>
      <c r="AV44" s="1" t="s">
        <v>160</v>
      </c>
      <c r="AW44" s="27" t="n">
        <v>27.43</v>
      </c>
      <c r="AX44" s="27" t="n">
        <v>1.37</v>
      </c>
      <c r="AY44" s="27" t="n">
        <v>28.8</v>
      </c>
      <c r="AZ44" s="1" t="s">
        <v>160</v>
      </c>
      <c r="BA44" s="27" t="n">
        <v>26.86</v>
      </c>
      <c r="BB44" s="27" t="n">
        <v>1.34</v>
      </c>
      <c r="BC44" s="27" t="n">
        <v>28.2</v>
      </c>
      <c r="BD44" s="1" t="s">
        <v>160</v>
      </c>
      <c r="BE44" s="27" t="n">
        <v>26.29</v>
      </c>
      <c r="BF44" s="27" t="n">
        <v>1.31</v>
      </c>
      <c r="BG44" s="27" t="n">
        <v>27.6</v>
      </c>
      <c r="BH44" s="1" t="s">
        <v>160</v>
      </c>
      <c r="BI44" s="27" t="n">
        <v>25.71</v>
      </c>
      <c r="BJ44" s="27" t="n">
        <v>1.29</v>
      </c>
      <c r="BK44" s="27" t="n">
        <v>27</v>
      </c>
      <c r="BL44" s="1" t="s">
        <v>160</v>
      </c>
      <c r="BM44" s="27" t="n">
        <v>24</v>
      </c>
      <c r="BN44" s="27" t="n">
        <v>1.2</v>
      </c>
      <c r="BO44" s="27" t="n">
        <v>25.2</v>
      </c>
      <c r="BP44" s="1" t="s">
        <v>160</v>
      </c>
      <c r="BQ44" s="1" t="n">
        <v>71611125</v>
      </c>
      <c r="BR44" s="1" t="s">
        <v>163</v>
      </c>
      <c r="BS44" s="28" t="n">
        <v>0.05</v>
      </c>
      <c r="BT44" s="1" t="n">
        <f aca="false">IF(ISBLANK(G44),0,B44)</f>
        <v>0</v>
      </c>
      <c r="BU44" s="1" t="n">
        <f aca="false">IF(BT44=0,0,1)+BU43</f>
        <v>0</v>
      </c>
      <c r="BV44" s="22" t="str">
        <f aca="false">IFERROR(VLOOKUP(BW44,$BP$11:$BS$180,2,0),"")</f>
        <v/>
      </c>
      <c r="BW44" s="22" t="str">
        <f aca="false">IFERROR(INDEX($BT$11:$BT$180,MATCH(ROWS($I$10:I43),$BU$11:$BU$180,0),1),"")</f>
        <v/>
      </c>
      <c r="BX44" s="29" t="str">
        <f aca="false">IFERROR(VLOOKUP(BW44,BP44:BS213,3,0),"")</f>
        <v/>
      </c>
      <c r="BY44" s="30" t="str">
        <f aca="false">IFERROR(VLOOKUP(BW44,$B$11:$K$180,5,0),"")</f>
        <v/>
      </c>
      <c r="BZ44" s="29" t="str">
        <f aca="false">IFERROR(VLOOKUP(BW44,$B$11:$L$180,6,0),"")</f>
        <v/>
      </c>
      <c r="CA44" s="30" t="str">
        <f aca="false">IFERROR(VLOOKUP(BW44,$B$11:$K$180,9,0),"")</f>
        <v/>
      </c>
      <c r="CB44" s="31" t="str">
        <f aca="false">IFERROR(VLOOKUP(BW44,BP44:BS213,4,0),"")</f>
        <v/>
      </c>
      <c r="CC44" s="30" t="str">
        <f aca="false">IFERROR(VLOOKUP(BW44,$B$11:$K$180,10,0),"")</f>
        <v/>
      </c>
      <c r="CD44" s="30" t="str">
        <f aca="false">IFERROR(VLOOKUP(BW44,$B$11:$K$180,7,0),"")</f>
        <v/>
      </c>
    </row>
    <row r="45" customFormat="false" ht="14.75" hidden="false" customHeight="true" outlineLevel="0" collapsed="false">
      <c r="A45" s="23" t="s">
        <v>143</v>
      </c>
      <c r="B45" s="23" t="s">
        <v>164</v>
      </c>
      <c r="C45" s="23" t="s">
        <v>165</v>
      </c>
      <c r="D45" s="24" t="s">
        <v>166</v>
      </c>
      <c r="E45" s="25" t="n">
        <v>59.99</v>
      </c>
      <c r="F45" s="25" t="str">
        <f aca="false">IF($F$3=0.26,O45,IF($F$3=0.3,S45,IF($F$3=0.35,W45,IF($F$3=0.38,AA45,IF($F$3=0.4,AE45,IF($F$3=0.45,AI45,IF($F$3=0.46,AM45,IF($F$3=0.48,AQ45,IF($F$3=0.5,AU45,IF($F$3=0.52,AY45,IF($F$3=0.53,BC45,IF($F$3=0.4,BG45,IF($F$3=0.55,BK45,IF($F$3=0.58,BO45,""))))))))))))))</f>
        <v/>
      </c>
      <c r="G45" s="26"/>
      <c r="H45" s="25" t="str">
        <f aca="false">IFERROR(F45*G45,"")</f>
        <v/>
      </c>
      <c r="J45" s="13" t="e">
        <f aca="false">G45*(IF($F$3=0.26,M45,IF($F$3=0.3,Q45,IF($F$3=0.35,U45,IF($F$3=0.38,Y45,IF($F$3=0.4,AC45,IF($F$3=0.45,AG45,IF($F$3=0.46,AK45,IF($F$3=0.48,AO45,IF($F$3=0.5,AS45,IF($F$3=0.52,AW45,IF($F$3=0.53,BA45,IF($F$3=0.4,BE45,IF($F$3=0.55,BI45,IF($F$3=0.58,BM45,"")))))))))))))))</f>
        <v>#VALUE!</v>
      </c>
      <c r="K45" s="13" t="e">
        <f aca="false">G45*(IF($F$3=0.26,N45,IF($F$3=0.3,R45,IF($F$3=0.35,V45,IF($F$3=0.38,Z45,IF($F$3=0.4,AD45,IF($F$3=0.45,AH45,IF($F$3=0.46,AL45,IF($F$3=0.48,AP45,IF($F$3=0.5,AT45,IF($F$3=0.52,AX45,IF($F$3=0.53,BB45,IF($F$3=0.4,BF45,IF($F$3=0.55,BJ45,IF($F$3=0.58,BN45,"")))))))))))))))</f>
        <v>#VALUE!</v>
      </c>
      <c r="L45" s="1" t="s">
        <v>164</v>
      </c>
      <c r="M45" s="27" t="n">
        <v>42.28</v>
      </c>
      <c r="N45" s="27" t="n">
        <v>2.11</v>
      </c>
      <c r="O45" s="27" t="n">
        <v>44.39</v>
      </c>
      <c r="P45" s="1" t="s">
        <v>164</v>
      </c>
      <c r="Q45" s="27" t="n">
        <v>39.99</v>
      </c>
      <c r="R45" s="27" t="n">
        <v>2</v>
      </c>
      <c r="S45" s="27" t="n">
        <v>41.99</v>
      </c>
      <c r="T45" s="1" t="s">
        <v>164</v>
      </c>
      <c r="U45" s="21" t="n">
        <v>37.13</v>
      </c>
      <c r="V45" s="21" t="n">
        <v>1.86</v>
      </c>
      <c r="W45" s="21" t="n">
        <v>38.99</v>
      </c>
      <c r="X45" s="1" t="s">
        <v>164</v>
      </c>
      <c r="Y45" s="27" t="n">
        <v>35.42</v>
      </c>
      <c r="Z45" s="27" t="n">
        <v>1.77</v>
      </c>
      <c r="AA45" s="27" t="n">
        <v>37.19</v>
      </c>
      <c r="AB45" s="1" t="s">
        <v>164</v>
      </c>
      <c r="AC45" s="27" t="n">
        <v>34.28</v>
      </c>
      <c r="AD45" s="27" t="n">
        <v>1.71</v>
      </c>
      <c r="AE45" s="27" t="n">
        <v>35.99</v>
      </c>
      <c r="AF45" s="1" t="s">
        <v>164</v>
      </c>
      <c r="AG45" s="27" t="n">
        <v>31.42</v>
      </c>
      <c r="AH45" s="27" t="n">
        <v>1.57</v>
      </c>
      <c r="AI45" s="27" t="n">
        <v>32.99</v>
      </c>
      <c r="AJ45" s="1" t="s">
        <v>164</v>
      </c>
      <c r="AK45" s="27" t="n">
        <v>30.85</v>
      </c>
      <c r="AL45" s="27" t="n">
        <v>1.54</v>
      </c>
      <c r="AM45" s="27" t="n">
        <v>32.39</v>
      </c>
      <c r="AN45" s="1" t="s">
        <v>164</v>
      </c>
      <c r="AO45" s="27" t="n">
        <v>29.7</v>
      </c>
      <c r="AP45" s="27" t="n">
        <v>1.49</v>
      </c>
      <c r="AQ45" s="27" t="n">
        <v>31.19</v>
      </c>
      <c r="AR45" s="1" t="s">
        <v>164</v>
      </c>
      <c r="AS45" s="27" t="n">
        <v>28.57</v>
      </c>
      <c r="AT45" s="27" t="n">
        <v>1.43</v>
      </c>
      <c r="AU45" s="27" t="n">
        <v>30</v>
      </c>
      <c r="AV45" s="1" t="s">
        <v>164</v>
      </c>
      <c r="AW45" s="27" t="n">
        <v>27.43</v>
      </c>
      <c r="AX45" s="27" t="n">
        <v>1.37</v>
      </c>
      <c r="AY45" s="27" t="n">
        <v>28.8</v>
      </c>
      <c r="AZ45" s="1" t="s">
        <v>164</v>
      </c>
      <c r="BA45" s="27" t="n">
        <v>26.86</v>
      </c>
      <c r="BB45" s="27" t="n">
        <v>1.34</v>
      </c>
      <c r="BC45" s="27" t="n">
        <v>28.2</v>
      </c>
      <c r="BD45" s="1" t="s">
        <v>164</v>
      </c>
      <c r="BE45" s="27" t="n">
        <v>26.29</v>
      </c>
      <c r="BF45" s="27" t="n">
        <v>1.31</v>
      </c>
      <c r="BG45" s="27" t="n">
        <v>27.6</v>
      </c>
      <c r="BH45" s="1" t="s">
        <v>164</v>
      </c>
      <c r="BI45" s="27" t="n">
        <v>25.71</v>
      </c>
      <c r="BJ45" s="27" t="n">
        <v>1.29</v>
      </c>
      <c r="BK45" s="27" t="n">
        <v>27</v>
      </c>
      <c r="BL45" s="1" t="s">
        <v>164</v>
      </c>
      <c r="BM45" s="27" t="n">
        <v>24</v>
      </c>
      <c r="BN45" s="27" t="n">
        <v>1.2</v>
      </c>
      <c r="BO45" s="27" t="n">
        <v>25.2</v>
      </c>
      <c r="BP45" s="1" t="s">
        <v>164</v>
      </c>
      <c r="BQ45" s="1" t="n">
        <v>71611126</v>
      </c>
      <c r="BR45" s="1" t="s">
        <v>167</v>
      </c>
      <c r="BS45" s="28" t="n">
        <v>0.05</v>
      </c>
      <c r="BT45" s="1" t="n">
        <f aca="false">IF(ISBLANK(G45),0,B45)</f>
        <v>0</v>
      </c>
      <c r="BU45" s="1" t="n">
        <f aca="false">IF(BT45=0,0,1)+BU44</f>
        <v>0</v>
      </c>
      <c r="BV45" s="22" t="str">
        <f aca="false">IFERROR(VLOOKUP(BW45,$BP$11:$BS$180,2,0),"")</f>
        <v/>
      </c>
      <c r="BW45" s="22" t="str">
        <f aca="false">IFERROR(INDEX($BT$11:$BT$180,MATCH(ROWS($I$10:I44),$BU$11:$BU$180,0),1),"")</f>
        <v/>
      </c>
      <c r="BX45" s="29" t="str">
        <f aca="false">IFERROR(VLOOKUP(BW45,BP45:BS214,3,0),"")</f>
        <v/>
      </c>
      <c r="BY45" s="30" t="str">
        <f aca="false">IFERROR(VLOOKUP(BW45,$B$11:$K$180,5,0),"")</f>
        <v/>
      </c>
      <c r="BZ45" s="29" t="str">
        <f aca="false">IFERROR(VLOOKUP(BW45,$B$11:$L$180,6,0),"")</f>
        <v/>
      </c>
      <c r="CA45" s="30" t="str">
        <f aca="false">IFERROR(VLOOKUP(BW45,$B$11:$K$180,9,0),"")</f>
        <v/>
      </c>
      <c r="CB45" s="31" t="str">
        <f aca="false">IFERROR(VLOOKUP(BW45,BP45:BS214,4,0),"")</f>
        <v/>
      </c>
      <c r="CC45" s="30" t="str">
        <f aca="false">IFERROR(VLOOKUP(BW45,$B$11:$K$180,10,0),"")</f>
        <v/>
      </c>
      <c r="CD45" s="30" t="str">
        <f aca="false">IFERROR(VLOOKUP(BW45,$B$11:$K$180,7,0),"")</f>
        <v/>
      </c>
    </row>
    <row r="46" customFormat="false" ht="14.75" hidden="false" customHeight="true" outlineLevel="0" collapsed="false">
      <c r="A46" s="23" t="s">
        <v>143</v>
      </c>
      <c r="B46" s="23" t="s">
        <v>168</v>
      </c>
      <c r="C46" s="23" t="s">
        <v>169</v>
      </c>
      <c r="D46" s="24" t="s">
        <v>170</v>
      </c>
      <c r="E46" s="25" t="n">
        <v>59.99</v>
      </c>
      <c r="F46" s="25" t="str">
        <f aca="false">IF($F$3=0.26,O46,IF($F$3=0.3,S46,IF($F$3=0.35,W46,IF($F$3=0.38,AA46,IF($F$3=0.4,AE46,IF($F$3=0.45,AI46,IF($F$3=0.46,AM46,IF($F$3=0.48,AQ46,IF($F$3=0.5,AU46,IF($F$3=0.52,AY46,IF($F$3=0.53,BC46,IF($F$3=0.4,BG46,IF($F$3=0.55,BK46,IF($F$3=0.58,BO46,""))))))))))))))</f>
        <v/>
      </c>
      <c r="G46" s="26"/>
      <c r="H46" s="25" t="str">
        <f aca="false">IFERROR(F46*G46,"")</f>
        <v/>
      </c>
      <c r="J46" s="13" t="e">
        <f aca="false">G46*(IF($F$3=0.26,M46,IF($F$3=0.3,Q46,IF($F$3=0.35,U46,IF($F$3=0.38,Y46,IF($F$3=0.4,AC46,IF($F$3=0.45,AG46,IF($F$3=0.46,AK46,IF($F$3=0.48,AO46,IF($F$3=0.5,AS46,IF($F$3=0.52,AW46,IF($F$3=0.53,BA46,IF($F$3=0.4,BE46,IF($F$3=0.55,BI46,IF($F$3=0.58,BM46,"")))))))))))))))</f>
        <v>#VALUE!</v>
      </c>
      <c r="K46" s="13" t="e">
        <f aca="false">G46*(IF($F$3=0.26,N46,IF($F$3=0.3,R46,IF($F$3=0.35,V46,IF($F$3=0.38,Z46,IF($F$3=0.4,AD46,IF($F$3=0.45,AH46,IF($F$3=0.46,AL46,IF($F$3=0.48,AP46,IF($F$3=0.5,AT46,IF($F$3=0.52,AX46,IF($F$3=0.53,BB46,IF($F$3=0.4,BF46,IF($F$3=0.55,BJ46,IF($F$3=0.58,BN46,"")))))))))))))))</f>
        <v>#VALUE!</v>
      </c>
      <c r="L46" s="1" t="s">
        <v>168</v>
      </c>
      <c r="M46" s="27" t="n">
        <v>42.28</v>
      </c>
      <c r="N46" s="27" t="n">
        <v>2.11</v>
      </c>
      <c r="O46" s="27" t="n">
        <v>44.39</v>
      </c>
      <c r="P46" s="1" t="s">
        <v>168</v>
      </c>
      <c r="Q46" s="27" t="n">
        <v>39.99</v>
      </c>
      <c r="R46" s="27" t="n">
        <v>2</v>
      </c>
      <c r="S46" s="27" t="n">
        <v>41.99</v>
      </c>
      <c r="T46" s="1" t="s">
        <v>168</v>
      </c>
      <c r="U46" s="21" t="n">
        <v>37.13</v>
      </c>
      <c r="V46" s="21" t="n">
        <v>1.86</v>
      </c>
      <c r="W46" s="21" t="n">
        <v>38.99</v>
      </c>
      <c r="X46" s="1" t="s">
        <v>168</v>
      </c>
      <c r="Y46" s="27" t="n">
        <v>35.42</v>
      </c>
      <c r="Z46" s="27" t="n">
        <v>1.77</v>
      </c>
      <c r="AA46" s="27" t="n">
        <v>37.19</v>
      </c>
      <c r="AB46" s="1" t="s">
        <v>168</v>
      </c>
      <c r="AC46" s="27" t="n">
        <v>34.28</v>
      </c>
      <c r="AD46" s="27" t="n">
        <v>1.71</v>
      </c>
      <c r="AE46" s="27" t="n">
        <v>35.99</v>
      </c>
      <c r="AF46" s="1" t="s">
        <v>168</v>
      </c>
      <c r="AG46" s="27" t="n">
        <v>31.42</v>
      </c>
      <c r="AH46" s="27" t="n">
        <v>1.57</v>
      </c>
      <c r="AI46" s="27" t="n">
        <v>32.99</v>
      </c>
      <c r="AJ46" s="1" t="s">
        <v>168</v>
      </c>
      <c r="AK46" s="27" t="n">
        <v>30.85</v>
      </c>
      <c r="AL46" s="27" t="n">
        <v>1.54</v>
      </c>
      <c r="AM46" s="27" t="n">
        <v>32.39</v>
      </c>
      <c r="AN46" s="1" t="s">
        <v>168</v>
      </c>
      <c r="AO46" s="27" t="n">
        <v>29.7</v>
      </c>
      <c r="AP46" s="27" t="n">
        <v>1.49</v>
      </c>
      <c r="AQ46" s="27" t="n">
        <v>31.19</v>
      </c>
      <c r="AR46" s="1" t="s">
        <v>168</v>
      </c>
      <c r="AS46" s="27" t="n">
        <v>28.57</v>
      </c>
      <c r="AT46" s="27" t="n">
        <v>1.43</v>
      </c>
      <c r="AU46" s="27" t="n">
        <v>30</v>
      </c>
      <c r="AV46" s="1" t="s">
        <v>168</v>
      </c>
      <c r="AW46" s="27" t="n">
        <v>27.43</v>
      </c>
      <c r="AX46" s="27" t="n">
        <v>1.37</v>
      </c>
      <c r="AY46" s="27" t="n">
        <v>28.8</v>
      </c>
      <c r="AZ46" s="1" t="s">
        <v>168</v>
      </c>
      <c r="BA46" s="27" t="n">
        <v>26.86</v>
      </c>
      <c r="BB46" s="27" t="n">
        <v>1.34</v>
      </c>
      <c r="BC46" s="27" t="n">
        <v>28.2</v>
      </c>
      <c r="BD46" s="1" t="s">
        <v>168</v>
      </c>
      <c r="BE46" s="27" t="n">
        <v>26.29</v>
      </c>
      <c r="BF46" s="27" t="n">
        <v>1.31</v>
      </c>
      <c r="BG46" s="27" t="n">
        <v>27.6</v>
      </c>
      <c r="BH46" s="1" t="s">
        <v>168</v>
      </c>
      <c r="BI46" s="27" t="n">
        <v>25.71</v>
      </c>
      <c r="BJ46" s="27" t="n">
        <v>1.29</v>
      </c>
      <c r="BK46" s="27" t="n">
        <v>27</v>
      </c>
      <c r="BL46" s="1" t="s">
        <v>168</v>
      </c>
      <c r="BM46" s="27" t="n">
        <v>24</v>
      </c>
      <c r="BN46" s="27" t="n">
        <v>1.2</v>
      </c>
      <c r="BO46" s="27" t="n">
        <v>25.2</v>
      </c>
      <c r="BP46" s="1" t="s">
        <v>168</v>
      </c>
      <c r="BQ46" s="1" t="n">
        <v>71611127</v>
      </c>
      <c r="BR46" s="1" t="s">
        <v>171</v>
      </c>
      <c r="BS46" s="28" t="n">
        <v>0.05</v>
      </c>
      <c r="BT46" s="1" t="n">
        <f aca="false">IF(ISBLANK(G46),0,B46)</f>
        <v>0</v>
      </c>
      <c r="BU46" s="1" t="n">
        <f aca="false">IF(BT46=0,0,1)+BU45</f>
        <v>0</v>
      </c>
      <c r="BV46" s="22" t="str">
        <f aca="false">IFERROR(VLOOKUP(BW46,$BP$11:$BS$180,2,0),"")</f>
        <v/>
      </c>
      <c r="BW46" s="22" t="str">
        <f aca="false">IFERROR(INDEX($BT$11:$BT$180,MATCH(ROWS($I$10:I45),$BU$11:$BU$180,0),1),"")</f>
        <v/>
      </c>
      <c r="BX46" s="29" t="str">
        <f aca="false">IFERROR(VLOOKUP(BW46,BP46:BS215,3,0),"")</f>
        <v/>
      </c>
      <c r="BY46" s="30" t="str">
        <f aca="false">IFERROR(VLOOKUP(BW46,$B$11:$K$180,5,0),"")</f>
        <v/>
      </c>
      <c r="BZ46" s="29" t="str">
        <f aca="false">IFERROR(VLOOKUP(BW46,$B$11:$L$180,6,0),"")</f>
        <v/>
      </c>
      <c r="CA46" s="30" t="str">
        <f aca="false">IFERROR(VLOOKUP(BW46,$B$11:$K$180,9,0),"")</f>
        <v/>
      </c>
      <c r="CB46" s="31" t="str">
        <f aca="false">IFERROR(VLOOKUP(BW46,BP46:BS215,4,0),"")</f>
        <v/>
      </c>
      <c r="CC46" s="30" t="str">
        <f aca="false">IFERROR(VLOOKUP(BW46,$B$11:$K$180,10,0),"")</f>
        <v/>
      </c>
      <c r="CD46" s="30" t="str">
        <f aca="false">IFERROR(VLOOKUP(BW46,$B$11:$K$180,7,0),"")</f>
        <v/>
      </c>
    </row>
    <row r="47" customFormat="false" ht="14.75" hidden="false" customHeight="true" outlineLevel="0" collapsed="false">
      <c r="A47" s="23" t="s">
        <v>143</v>
      </c>
      <c r="B47" s="23" t="s">
        <v>172</v>
      </c>
      <c r="C47" s="23" t="s">
        <v>173</v>
      </c>
      <c r="D47" s="24" t="s">
        <v>174</v>
      </c>
      <c r="E47" s="25" t="n">
        <v>49.99</v>
      </c>
      <c r="F47" s="25" t="str">
        <f aca="false">IF($F$3=0.26,O47,IF($F$3=0.3,S47,IF($F$3=0.35,W47,IF($F$3=0.38,AA47,IF($F$3=0.4,AE47,IF($F$3=0.45,AI47,IF($F$3=0.46,AM47,IF($F$3=0.48,AQ47,IF($F$3=0.5,AU47,IF($F$3=0.52,AY47,IF($F$3=0.53,BC47,IF($F$3=0.4,BG47,IF($F$3=0.55,BK47,IF($F$3=0.58,BO47,""))))))))))))))</f>
        <v/>
      </c>
      <c r="G47" s="26"/>
      <c r="H47" s="25" t="str">
        <f aca="false">IFERROR(F47*G47,"")</f>
        <v/>
      </c>
      <c r="J47" s="13" t="e">
        <f aca="false">G47*(IF($F$3=0.26,M47,IF($F$3=0.3,Q47,IF($F$3=0.35,U47,IF($F$3=0.38,Y47,IF($F$3=0.4,AC47,IF($F$3=0.45,AG47,IF($F$3=0.46,AK47,IF($F$3=0.48,AO47,IF($F$3=0.5,AS47,IF($F$3=0.52,AW47,IF($F$3=0.53,BA47,IF($F$3=0.4,BE47,IF($F$3=0.55,BI47,IF($F$3=0.58,BM47,"")))))))))))))))</f>
        <v>#VALUE!</v>
      </c>
      <c r="K47" s="13" t="e">
        <f aca="false">G47*(IF($F$3=0.26,N47,IF($F$3=0.3,R47,IF($F$3=0.35,V47,IF($F$3=0.38,Z47,IF($F$3=0.4,AD47,IF($F$3=0.45,AH47,IF($F$3=0.46,AL47,IF($F$3=0.48,AP47,IF($F$3=0.5,AT47,IF($F$3=0.52,AX47,IF($F$3=0.53,BB47,IF($F$3=0.4,BF47,IF($F$3=0.55,BJ47,IF($F$3=0.58,BN47,"")))))))))))))))</f>
        <v>#VALUE!</v>
      </c>
      <c r="L47" s="1" t="s">
        <v>172</v>
      </c>
      <c r="M47" s="27" t="n">
        <v>35.23</v>
      </c>
      <c r="N47" s="27" t="n">
        <v>1.76</v>
      </c>
      <c r="O47" s="27" t="n">
        <v>36.99</v>
      </c>
      <c r="P47" s="1" t="s">
        <v>172</v>
      </c>
      <c r="Q47" s="27" t="n">
        <v>33.32</v>
      </c>
      <c r="R47" s="27" t="n">
        <v>1.67</v>
      </c>
      <c r="S47" s="27" t="n">
        <v>34.99</v>
      </c>
      <c r="T47" s="1" t="s">
        <v>172</v>
      </c>
      <c r="U47" s="21" t="n">
        <v>30.94</v>
      </c>
      <c r="V47" s="21" t="n">
        <v>1.55</v>
      </c>
      <c r="W47" s="21" t="n">
        <v>32.49</v>
      </c>
      <c r="X47" s="1" t="s">
        <v>172</v>
      </c>
      <c r="Y47" s="27" t="n">
        <v>29.51</v>
      </c>
      <c r="Z47" s="27" t="n">
        <v>1.48</v>
      </c>
      <c r="AA47" s="27" t="n">
        <v>30.99</v>
      </c>
      <c r="AB47" s="1" t="s">
        <v>172</v>
      </c>
      <c r="AC47" s="27" t="n">
        <v>28.56</v>
      </c>
      <c r="AD47" s="27" t="n">
        <v>1.43</v>
      </c>
      <c r="AE47" s="27" t="n">
        <v>29.99</v>
      </c>
      <c r="AF47" s="1" t="s">
        <v>172</v>
      </c>
      <c r="AG47" s="27" t="n">
        <v>26.18</v>
      </c>
      <c r="AH47" s="27" t="n">
        <v>1.31</v>
      </c>
      <c r="AI47" s="27" t="n">
        <v>27.49</v>
      </c>
      <c r="AJ47" s="1" t="s">
        <v>172</v>
      </c>
      <c r="AK47" s="27" t="n">
        <v>25.7</v>
      </c>
      <c r="AL47" s="27" t="n">
        <v>1.29</v>
      </c>
      <c r="AM47" s="27" t="n">
        <v>26.99</v>
      </c>
      <c r="AN47" s="1" t="s">
        <v>172</v>
      </c>
      <c r="AO47" s="27" t="n">
        <v>24.75</v>
      </c>
      <c r="AP47" s="27" t="n">
        <v>1.24</v>
      </c>
      <c r="AQ47" s="27" t="n">
        <v>25.99</v>
      </c>
      <c r="AR47" s="1" t="s">
        <v>172</v>
      </c>
      <c r="AS47" s="27" t="n">
        <v>23.81</v>
      </c>
      <c r="AT47" s="27" t="n">
        <v>1.19</v>
      </c>
      <c r="AU47" s="27" t="n">
        <v>25</v>
      </c>
      <c r="AV47" s="1" t="s">
        <v>172</v>
      </c>
      <c r="AW47" s="27" t="n">
        <v>22.86</v>
      </c>
      <c r="AX47" s="27" t="n">
        <v>1.14</v>
      </c>
      <c r="AY47" s="27" t="n">
        <v>24</v>
      </c>
      <c r="AZ47" s="1" t="s">
        <v>172</v>
      </c>
      <c r="BA47" s="27" t="n">
        <v>22.38</v>
      </c>
      <c r="BB47" s="27" t="n">
        <v>1.12</v>
      </c>
      <c r="BC47" s="27" t="n">
        <v>23.5</v>
      </c>
      <c r="BD47" s="1" t="s">
        <v>172</v>
      </c>
      <c r="BE47" s="27" t="n">
        <v>21.9</v>
      </c>
      <c r="BF47" s="27" t="n">
        <v>1.1</v>
      </c>
      <c r="BG47" s="27" t="n">
        <v>23</v>
      </c>
      <c r="BH47" s="1" t="s">
        <v>172</v>
      </c>
      <c r="BI47" s="27" t="n">
        <v>21.43</v>
      </c>
      <c r="BJ47" s="27" t="n">
        <v>1.07</v>
      </c>
      <c r="BK47" s="27" t="n">
        <v>22.5</v>
      </c>
      <c r="BL47" s="1" t="s">
        <v>172</v>
      </c>
      <c r="BM47" s="27" t="n">
        <v>20</v>
      </c>
      <c r="BN47" s="27" t="n">
        <v>1</v>
      </c>
      <c r="BO47" s="27" t="n">
        <v>21</v>
      </c>
      <c r="BP47" s="1" t="s">
        <v>172</v>
      </c>
      <c r="BQ47" s="1" t="n">
        <v>71611469</v>
      </c>
      <c r="BR47" s="1" t="s">
        <v>175</v>
      </c>
      <c r="BS47" s="28" t="n">
        <v>0.05</v>
      </c>
      <c r="BT47" s="1" t="n">
        <f aca="false">IF(ISBLANK(G47),0,B47)</f>
        <v>0</v>
      </c>
      <c r="BU47" s="1" t="n">
        <f aca="false">IF(BT47=0,0,1)+BU46</f>
        <v>0</v>
      </c>
      <c r="BV47" s="22" t="str">
        <f aca="false">IFERROR(VLOOKUP(BW47,$BP$11:$BS$180,2,0),"")</f>
        <v/>
      </c>
      <c r="BW47" s="22" t="str">
        <f aca="false">IFERROR(INDEX($BT$11:$BT$180,MATCH(ROWS($I$10:I46),$BU$11:$BU$180,0),1),"")</f>
        <v/>
      </c>
      <c r="BX47" s="29" t="str">
        <f aca="false">IFERROR(VLOOKUP(BW47,BP47:BS216,3,0),"")</f>
        <v/>
      </c>
      <c r="BY47" s="30" t="str">
        <f aca="false">IFERROR(VLOOKUP(BW47,$B$11:$K$180,5,0),"")</f>
        <v/>
      </c>
      <c r="BZ47" s="29" t="str">
        <f aca="false">IFERROR(VLOOKUP(BW47,$B$11:$L$180,6,0),"")</f>
        <v/>
      </c>
      <c r="CA47" s="30" t="str">
        <f aca="false">IFERROR(VLOOKUP(BW47,$B$11:$K$180,9,0),"")</f>
        <v/>
      </c>
      <c r="CB47" s="31" t="str">
        <f aca="false">IFERROR(VLOOKUP(BW47,BP47:BS216,4,0),"")</f>
        <v/>
      </c>
      <c r="CC47" s="30" t="str">
        <f aca="false">IFERROR(VLOOKUP(BW47,$B$11:$K$180,10,0),"")</f>
        <v/>
      </c>
      <c r="CD47" s="30" t="str">
        <f aca="false">IFERROR(VLOOKUP(BW47,$B$11:$K$180,7,0),"")</f>
        <v/>
      </c>
    </row>
    <row r="48" customFormat="false" ht="14.75" hidden="false" customHeight="true" outlineLevel="0" collapsed="false">
      <c r="A48" s="23" t="s">
        <v>143</v>
      </c>
      <c r="B48" s="23" t="s">
        <v>176</v>
      </c>
      <c r="C48" s="23" t="s">
        <v>177</v>
      </c>
      <c r="D48" s="24" t="s">
        <v>178</v>
      </c>
      <c r="E48" s="25" t="n">
        <v>34.99</v>
      </c>
      <c r="F48" s="25" t="str">
        <f aca="false">IF($F$3=0.26,O48,IF($F$3=0.3,S48,IF($F$3=0.35,W48,IF($F$3=0.38,AA48,IF($F$3=0.4,AE48,IF($F$3=0.45,AI48,IF($F$3=0.46,AM48,IF($F$3=0.48,AQ48,IF($F$3=0.5,AU48,IF($F$3=0.52,AY48,IF($F$3=0.53,BC48,IF($F$3=0.4,BG48,IF($F$3=0.55,BK48,IF($F$3=0.58,BO48,""))))))))))))))</f>
        <v/>
      </c>
      <c r="G48" s="26"/>
      <c r="H48" s="25" t="str">
        <f aca="false">IFERROR(F48*G48,"")</f>
        <v/>
      </c>
      <c r="J48" s="13" t="e">
        <f aca="false">G48*(IF($F$3=0.26,M48,IF($F$3=0.3,Q48,IF($F$3=0.35,U48,IF($F$3=0.38,Y48,IF($F$3=0.4,AC48,IF($F$3=0.45,AG48,IF($F$3=0.46,AK48,IF($F$3=0.48,AO48,IF($F$3=0.5,AS48,IF($F$3=0.52,AW48,IF($F$3=0.53,BA48,IF($F$3=0.4,BE48,IF($F$3=0.55,BI48,IF($F$3=0.58,BM48,"")))))))))))))))</f>
        <v>#VALUE!</v>
      </c>
      <c r="K48" s="13" t="e">
        <f aca="false">G48*(IF($F$3=0.26,N48,IF($F$3=0.3,R48,IF($F$3=0.35,V48,IF($F$3=0.38,Z48,IF($F$3=0.4,AD48,IF($F$3=0.45,AH48,IF($F$3=0.46,AL48,IF($F$3=0.48,AP48,IF($F$3=0.5,AT48,IF($F$3=0.52,AX48,IF($F$3=0.53,BB48,IF($F$3=0.4,BF48,IF($F$3=0.55,BJ48,IF($F$3=0.58,BN48,"")))))))))))))))</f>
        <v>#VALUE!</v>
      </c>
      <c r="L48" s="1" t="s">
        <v>176</v>
      </c>
      <c r="M48" s="27" t="n">
        <v>24.66</v>
      </c>
      <c r="N48" s="27" t="n">
        <v>1.23</v>
      </c>
      <c r="O48" s="27" t="n">
        <v>25.89</v>
      </c>
      <c r="P48" s="1" t="s">
        <v>176</v>
      </c>
      <c r="Q48" s="27" t="n">
        <v>23.32</v>
      </c>
      <c r="R48" s="27" t="n">
        <v>1.17</v>
      </c>
      <c r="S48" s="27" t="n">
        <v>24.49</v>
      </c>
      <c r="T48" s="1" t="s">
        <v>176</v>
      </c>
      <c r="U48" s="21" t="n">
        <v>21.66</v>
      </c>
      <c r="V48" s="21" t="n">
        <v>1.08</v>
      </c>
      <c r="W48" s="21" t="n">
        <v>22.74</v>
      </c>
      <c r="X48" s="1" t="s">
        <v>176</v>
      </c>
      <c r="Y48" s="27" t="n">
        <v>20.66</v>
      </c>
      <c r="Z48" s="27" t="n">
        <v>1.03</v>
      </c>
      <c r="AA48" s="27" t="n">
        <v>21.69</v>
      </c>
      <c r="AB48" s="1" t="s">
        <v>176</v>
      </c>
      <c r="AC48" s="27" t="n">
        <v>19.99</v>
      </c>
      <c r="AD48" s="27" t="n">
        <v>1</v>
      </c>
      <c r="AE48" s="27" t="n">
        <v>20.99</v>
      </c>
      <c r="AF48" s="1" t="s">
        <v>176</v>
      </c>
      <c r="AG48" s="27" t="n">
        <v>18.32</v>
      </c>
      <c r="AH48" s="27" t="n">
        <v>0.92</v>
      </c>
      <c r="AI48" s="27" t="n">
        <v>19.24</v>
      </c>
      <c r="AJ48" s="1" t="s">
        <v>176</v>
      </c>
      <c r="AK48" s="27" t="n">
        <v>17.99</v>
      </c>
      <c r="AL48" s="27" t="n">
        <v>0.9</v>
      </c>
      <c r="AM48" s="27" t="n">
        <v>18.89</v>
      </c>
      <c r="AN48" s="1" t="s">
        <v>176</v>
      </c>
      <c r="AO48" s="27" t="n">
        <v>17.32</v>
      </c>
      <c r="AP48" s="27" t="n">
        <v>0.87</v>
      </c>
      <c r="AQ48" s="27" t="n">
        <v>18.19</v>
      </c>
      <c r="AR48" s="1" t="s">
        <v>176</v>
      </c>
      <c r="AS48" s="27" t="n">
        <v>16.67</v>
      </c>
      <c r="AT48" s="27" t="n">
        <v>0.83</v>
      </c>
      <c r="AU48" s="27" t="n">
        <v>17.5</v>
      </c>
      <c r="AV48" s="1" t="s">
        <v>176</v>
      </c>
      <c r="AW48" s="27" t="n">
        <v>16</v>
      </c>
      <c r="AX48" s="27" t="n">
        <v>0.8</v>
      </c>
      <c r="AY48" s="27" t="n">
        <v>16.8</v>
      </c>
      <c r="AZ48" s="1" t="s">
        <v>176</v>
      </c>
      <c r="BA48" s="27" t="n">
        <v>15.67</v>
      </c>
      <c r="BB48" s="27" t="n">
        <v>0.78</v>
      </c>
      <c r="BC48" s="27" t="n">
        <v>16.45</v>
      </c>
      <c r="BD48" s="1" t="s">
        <v>176</v>
      </c>
      <c r="BE48" s="27" t="n">
        <v>15.33</v>
      </c>
      <c r="BF48" s="27" t="n">
        <v>0.77</v>
      </c>
      <c r="BG48" s="27" t="n">
        <v>16.1</v>
      </c>
      <c r="BH48" s="1" t="s">
        <v>176</v>
      </c>
      <c r="BI48" s="27" t="n">
        <v>15</v>
      </c>
      <c r="BJ48" s="27" t="n">
        <v>0.75</v>
      </c>
      <c r="BK48" s="27" t="n">
        <v>15.75</v>
      </c>
      <c r="BL48" s="1" t="s">
        <v>176</v>
      </c>
      <c r="BM48" s="27" t="n">
        <v>14</v>
      </c>
      <c r="BN48" s="27" t="n">
        <v>0.7</v>
      </c>
      <c r="BO48" s="27" t="n">
        <v>14.7</v>
      </c>
      <c r="BP48" s="1" t="s">
        <v>176</v>
      </c>
      <c r="BQ48" s="1" t="n">
        <v>71611185</v>
      </c>
      <c r="BR48" s="1" t="s">
        <v>179</v>
      </c>
      <c r="BS48" s="28" t="n">
        <v>0.05</v>
      </c>
      <c r="BT48" s="1" t="n">
        <f aca="false">IF(ISBLANK(G48),0,B48)</f>
        <v>0</v>
      </c>
      <c r="BU48" s="1" t="n">
        <f aca="false">IF(BT48=0,0,1)+BU47</f>
        <v>0</v>
      </c>
      <c r="BV48" s="22" t="str">
        <f aca="false">IFERROR(VLOOKUP(BW48,$BP$11:$BS$180,2,0),"")</f>
        <v/>
      </c>
      <c r="BW48" s="22" t="str">
        <f aca="false">IFERROR(INDEX($BT$11:$BT$180,MATCH(ROWS($I$10:I47),$BU$11:$BU$180,0),1),"")</f>
        <v/>
      </c>
      <c r="BX48" s="29" t="str">
        <f aca="false">IFERROR(VLOOKUP(BW48,BP48:BS217,3,0),"")</f>
        <v/>
      </c>
      <c r="BY48" s="30" t="str">
        <f aca="false">IFERROR(VLOOKUP(BW48,$B$11:$K$180,5,0),"")</f>
        <v/>
      </c>
      <c r="BZ48" s="29" t="str">
        <f aca="false">IFERROR(VLOOKUP(BW48,$B$11:$L$180,6,0),"")</f>
        <v/>
      </c>
      <c r="CA48" s="30" t="str">
        <f aca="false">IFERROR(VLOOKUP(BW48,$B$11:$K$180,9,0),"")</f>
        <v/>
      </c>
      <c r="CB48" s="31" t="str">
        <f aca="false">IFERROR(VLOOKUP(BW48,BP48:BS217,4,0),"")</f>
        <v/>
      </c>
      <c r="CC48" s="30" t="str">
        <f aca="false">IFERROR(VLOOKUP(BW48,$B$11:$K$180,10,0),"")</f>
        <v/>
      </c>
      <c r="CD48" s="30" t="str">
        <f aca="false">IFERROR(VLOOKUP(BW48,$B$11:$K$180,7,0),"")</f>
        <v/>
      </c>
    </row>
    <row r="49" customFormat="false" ht="14.75" hidden="false" customHeight="true" outlineLevel="0" collapsed="false">
      <c r="A49" s="23" t="s">
        <v>143</v>
      </c>
      <c r="B49" s="23" t="s">
        <v>180</v>
      </c>
      <c r="C49" s="23" t="s">
        <v>181</v>
      </c>
      <c r="D49" s="24" t="s">
        <v>182</v>
      </c>
      <c r="E49" s="25" t="n">
        <v>59.99</v>
      </c>
      <c r="F49" s="25" t="str">
        <f aca="false">IF($F$3=0.26,O49,IF($F$3=0.3,S49,IF($F$3=0.35,W49,IF($F$3=0.38,AA49,IF($F$3=0.4,AE49,IF($F$3=0.45,AI49,IF($F$3=0.46,AM49,IF($F$3=0.48,AQ49,IF($F$3=0.5,AU49,IF($F$3=0.52,AY49,IF($F$3=0.53,BC49,IF($F$3=0.4,BG49,IF($F$3=0.55,BK49,IF($F$3=0.58,BO49,""))))))))))))))</f>
        <v/>
      </c>
      <c r="G49" s="26"/>
      <c r="H49" s="25" t="str">
        <f aca="false">IFERROR(F49*G49,"")</f>
        <v/>
      </c>
      <c r="J49" s="13" t="e">
        <f aca="false">G49*(IF($F$3=0.26,M49,IF($F$3=0.3,Q49,IF($F$3=0.35,U49,IF($F$3=0.38,Y49,IF($F$3=0.4,AC49,IF($F$3=0.45,AG49,IF($F$3=0.46,AK49,IF($F$3=0.48,AO49,IF($F$3=0.5,AS49,IF($F$3=0.52,AW49,IF($F$3=0.53,BA49,IF($F$3=0.4,BE49,IF($F$3=0.55,BI49,IF($F$3=0.58,BM49,"")))))))))))))))</f>
        <v>#VALUE!</v>
      </c>
      <c r="K49" s="13" t="e">
        <f aca="false">G49*(IF($F$3=0.26,N49,IF($F$3=0.3,R49,IF($F$3=0.35,V49,IF($F$3=0.38,Z49,IF($F$3=0.4,AD49,IF($F$3=0.45,AH49,IF($F$3=0.46,AL49,IF($F$3=0.48,AP49,IF($F$3=0.5,AT49,IF($F$3=0.52,AX49,IF($F$3=0.53,BB49,IF($F$3=0.4,BF49,IF($F$3=0.55,BJ49,IF($F$3=0.58,BN49,"")))))))))))))))</f>
        <v>#VALUE!</v>
      </c>
      <c r="L49" s="1" t="s">
        <v>180</v>
      </c>
      <c r="M49" s="27" t="n">
        <v>42.28</v>
      </c>
      <c r="N49" s="27" t="n">
        <v>2.11</v>
      </c>
      <c r="O49" s="27" t="n">
        <v>44.39</v>
      </c>
      <c r="P49" s="1" t="s">
        <v>180</v>
      </c>
      <c r="Q49" s="27" t="n">
        <v>39.99</v>
      </c>
      <c r="R49" s="27" t="n">
        <v>2</v>
      </c>
      <c r="S49" s="27" t="n">
        <v>41.99</v>
      </c>
      <c r="T49" s="1" t="s">
        <v>180</v>
      </c>
      <c r="U49" s="21" t="n">
        <v>37.13</v>
      </c>
      <c r="V49" s="21" t="n">
        <v>1.86</v>
      </c>
      <c r="W49" s="21" t="n">
        <v>38.99</v>
      </c>
      <c r="X49" s="1" t="s">
        <v>180</v>
      </c>
      <c r="Y49" s="27" t="n">
        <v>35.42</v>
      </c>
      <c r="Z49" s="27" t="n">
        <v>1.77</v>
      </c>
      <c r="AA49" s="27" t="n">
        <v>37.19</v>
      </c>
      <c r="AB49" s="1" t="s">
        <v>180</v>
      </c>
      <c r="AC49" s="27" t="n">
        <v>34.28</v>
      </c>
      <c r="AD49" s="27" t="n">
        <v>1.71</v>
      </c>
      <c r="AE49" s="27" t="n">
        <v>35.99</v>
      </c>
      <c r="AF49" s="1" t="s">
        <v>180</v>
      </c>
      <c r="AG49" s="27" t="n">
        <v>31.42</v>
      </c>
      <c r="AH49" s="27" t="n">
        <v>1.57</v>
      </c>
      <c r="AI49" s="27" t="n">
        <v>32.99</v>
      </c>
      <c r="AJ49" s="1" t="s">
        <v>180</v>
      </c>
      <c r="AK49" s="27" t="n">
        <v>30.85</v>
      </c>
      <c r="AL49" s="27" t="n">
        <v>1.54</v>
      </c>
      <c r="AM49" s="27" t="n">
        <v>32.39</v>
      </c>
      <c r="AN49" s="1" t="s">
        <v>180</v>
      </c>
      <c r="AO49" s="27" t="n">
        <v>29.7</v>
      </c>
      <c r="AP49" s="27" t="n">
        <v>1.49</v>
      </c>
      <c r="AQ49" s="27" t="n">
        <v>31.19</v>
      </c>
      <c r="AR49" s="1" t="s">
        <v>180</v>
      </c>
      <c r="AS49" s="27" t="n">
        <v>28.57</v>
      </c>
      <c r="AT49" s="27" t="n">
        <v>1.43</v>
      </c>
      <c r="AU49" s="27" t="n">
        <v>30</v>
      </c>
      <c r="AV49" s="1" t="s">
        <v>180</v>
      </c>
      <c r="AW49" s="27" t="n">
        <v>27.43</v>
      </c>
      <c r="AX49" s="27" t="n">
        <v>1.37</v>
      </c>
      <c r="AY49" s="27" t="n">
        <v>28.8</v>
      </c>
      <c r="AZ49" s="1" t="s">
        <v>180</v>
      </c>
      <c r="BA49" s="27" t="n">
        <v>26.86</v>
      </c>
      <c r="BB49" s="27" t="n">
        <v>1.34</v>
      </c>
      <c r="BC49" s="27" t="n">
        <v>28.2</v>
      </c>
      <c r="BD49" s="1" t="s">
        <v>180</v>
      </c>
      <c r="BE49" s="27" t="n">
        <v>26.29</v>
      </c>
      <c r="BF49" s="27" t="n">
        <v>1.31</v>
      </c>
      <c r="BG49" s="27" t="n">
        <v>27.6</v>
      </c>
      <c r="BH49" s="1" t="s">
        <v>180</v>
      </c>
      <c r="BI49" s="27" t="n">
        <v>25.71</v>
      </c>
      <c r="BJ49" s="27" t="n">
        <v>1.29</v>
      </c>
      <c r="BK49" s="27" t="n">
        <v>27</v>
      </c>
      <c r="BL49" s="1" t="s">
        <v>180</v>
      </c>
      <c r="BM49" s="27" t="n">
        <v>24</v>
      </c>
      <c r="BN49" s="27" t="n">
        <v>1.2</v>
      </c>
      <c r="BO49" s="27" t="n">
        <v>25.2</v>
      </c>
      <c r="BP49" s="1" t="s">
        <v>180</v>
      </c>
      <c r="BQ49" s="1" t="n">
        <v>71611225</v>
      </c>
      <c r="BR49" s="1" t="s">
        <v>183</v>
      </c>
      <c r="BS49" s="28" t="n">
        <v>0.05</v>
      </c>
      <c r="BT49" s="1" t="n">
        <f aca="false">IF(ISBLANK(G49),0,B49)</f>
        <v>0</v>
      </c>
      <c r="BU49" s="1" t="n">
        <f aca="false">IF(BT49=0,0,1)+BU48</f>
        <v>0</v>
      </c>
      <c r="BV49" s="22" t="str">
        <f aca="false">IFERROR(VLOOKUP(BW49,$BP$11:$BS$180,2,0),"")</f>
        <v/>
      </c>
      <c r="BW49" s="22" t="str">
        <f aca="false">IFERROR(INDEX($BT$11:$BT$180,MATCH(ROWS($I$10:I48),$BU$11:$BU$180,0),1),"")</f>
        <v/>
      </c>
      <c r="BX49" s="29" t="str">
        <f aca="false">IFERROR(VLOOKUP(BW49,BP49:BS218,3,0),"")</f>
        <v/>
      </c>
      <c r="BY49" s="30" t="str">
        <f aca="false">IFERROR(VLOOKUP(BW49,$B$11:$K$180,5,0),"")</f>
        <v/>
      </c>
      <c r="BZ49" s="29" t="str">
        <f aca="false">IFERROR(VLOOKUP(BW49,$B$11:$L$180,6,0),"")</f>
        <v/>
      </c>
      <c r="CA49" s="30" t="str">
        <f aca="false">IFERROR(VLOOKUP(BW49,$B$11:$K$180,9,0),"")</f>
        <v/>
      </c>
      <c r="CB49" s="31" t="str">
        <f aca="false">IFERROR(VLOOKUP(BW49,BP49:BS218,4,0),"")</f>
        <v/>
      </c>
      <c r="CC49" s="30" t="str">
        <f aca="false">IFERROR(VLOOKUP(BW49,$B$11:$K$180,10,0),"")</f>
        <v/>
      </c>
      <c r="CD49" s="30" t="str">
        <f aca="false">IFERROR(VLOOKUP(BW49,$B$11:$K$180,7,0),"")</f>
        <v/>
      </c>
    </row>
    <row r="50" customFormat="false" ht="14.75" hidden="false" customHeight="true" outlineLevel="0" collapsed="false">
      <c r="A50" s="23" t="s">
        <v>143</v>
      </c>
      <c r="B50" s="23" t="s">
        <v>184</v>
      </c>
      <c r="C50" s="23" t="s">
        <v>185</v>
      </c>
      <c r="D50" s="24" t="s">
        <v>186</v>
      </c>
      <c r="E50" s="25" t="n">
        <v>59.99</v>
      </c>
      <c r="F50" s="25" t="str">
        <f aca="false">IF($F$3=0.26,O50,IF($F$3=0.3,S50,IF($F$3=0.35,W50,IF($F$3=0.38,AA50,IF($F$3=0.4,AE50,IF($F$3=0.45,AI50,IF($F$3=0.46,AM50,IF($F$3=0.48,AQ50,IF($F$3=0.5,AU50,IF($F$3=0.52,AY50,IF($F$3=0.53,BC50,IF($F$3=0.4,BG50,IF($F$3=0.55,BK50,IF($F$3=0.58,BO50,""))))))))))))))</f>
        <v/>
      </c>
      <c r="G50" s="26"/>
      <c r="H50" s="25" t="str">
        <f aca="false">IFERROR(F50*G50,"")</f>
        <v/>
      </c>
      <c r="J50" s="13" t="e">
        <f aca="false">G50*(IF($F$3=0.26,M50,IF($F$3=0.3,Q50,IF($F$3=0.35,U50,IF($F$3=0.38,Y50,IF($F$3=0.4,AC50,IF($F$3=0.45,AG50,IF($F$3=0.46,AK50,IF($F$3=0.48,AO50,IF($F$3=0.5,AS50,IF($F$3=0.52,AW50,IF($F$3=0.53,BA50,IF($F$3=0.4,BE50,IF($F$3=0.55,BI50,IF($F$3=0.58,BM50,"")))))))))))))))</f>
        <v>#VALUE!</v>
      </c>
      <c r="K50" s="13" t="e">
        <f aca="false">G50*(IF($F$3=0.26,N50,IF($F$3=0.3,R50,IF($F$3=0.35,V50,IF($F$3=0.38,Z50,IF($F$3=0.4,AD50,IF($F$3=0.45,AH50,IF($F$3=0.46,AL50,IF($F$3=0.48,AP50,IF($F$3=0.5,AT50,IF($F$3=0.52,AX50,IF($F$3=0.53,BB50,IF($F$3=0.4,BF50,IF($F$3=0.55,BJ50,IF($F$3=0.58,BN50,"")))))))))))))))</f>
        <v>#VALUE!</v>
      </c>
      <c r="L50" s="1" t="s">
        <v>184</v>
      </c>
      <c r="M50" s="27" t="n">
        <v>42.28</v>
      </c>
      <c r="N50" s="27" t="n">
        <v>2.11</v>
      </c>
      <c r="O50" s="27" t="n">
        <v>44.39</v>
      </c>
      <c r="P50" s="1" t="s">
        <v>184</v>
      </c>
      <c r="Q50" s="27" t="n">
        <v>39.99</v>
      </c>
      <c r="R50" s="27" t="n">
        <v>2</v>
      </c>
      <c r="S50" s="27" t="n">
        <v>41.99</v>
      </c>
      <c r="T50" s="1" t="s">
        <v>184</v>
      </c>
      <c r="U50" s="21" t="n">
        <v>37.13</v>
      </c>
      <c r="V50" s="21" t="n">
        <v>1.86</v>
      </c>
      <c r="W50" s="21" t="n">
        <v>38.99</v>
      </c>
      <c r="X50" s="1" t="s">
        <v>184</v>
      </c>
      <c r="Y50" s="27" t="n">
        <v>35.42</v>
      </c>
      <c r="Z50" s="27" t="n">
        <v>1.77</v>
      </c>
      <c r="AA50" s="27" t="n">
        <v>37.19</v>
      </c>
      <c r="AB50" s="1" t="s">
        <v>184</v>
      </c>
      <c r="AC50" s="27" t="n">
        <v>34.28</v>
      </c>
      <c r="AD50" s="27" t="n">
        <v>1.71</v>
      </c>
      <c r="AE50" s="27" t="n">
        <v>35.99</v>
      </c>
      <c r="AF50" s="1" t="s">
        <v>184</v>
      </c>
      <c r="AG50" s="27" t="n">
        <v>31.42</v>
      </c>
      <c r="AH50" s="27" t="n">
        <v>1.57</v>
      </c>
      <c r="AI50" s="27" t="n">
        <v>32.99</v>
      </c>
      <c r="AJ50" s="1" t="s">
        <v>184</v>
      </c>
      <c r="AK50" s="27" t="n">
        <v>30.85</v>
      </c>
      <c r="AL50" s="27" t="n">
        <v>1.54</v>
      </c>
      <c r="AM50" s="27" t="n">
        <v>32.39</v>
      </c>
      <c r="AN50" s="1" t="s">
        <v>184</v>
      </c>
      <c r="AO50" s="27" t="n">
        <v>29.7</v>
      </c>
      <c r="AP50" s="27" t="n">
        <v>1.49</v>
      </c>
      <c r="AQ50" s="27" t="n">
        <v>31.19</v>
      </c>
      <c r="AR50" s="1" t="s">
        <v>184</v>
      </c>
      <c r="AS50" s="27" t="n">
        <v>28.57</v>
      </c>
      <c r="AT50" s="27" t="n">
        <v>1.43</v>
      </c>
      <c r="AU50" s="27" t="n">
        <v>30</v>
      </c>
      <c r="AV50" s="1" t="s">
        <v>184</v>
      </c>
      <c r="AW50" s="27" t="n">
        <v>27.43</v>
      </c>
      <c r="AX50" s="27" t="n">
        <v>1.37</v>
      </c>
      <c r="AY50" s="27" t="n">
        <v>28.8</v>
      </c>
      <c r="AZ50" s="1" t="s">
        <v>184</v>
      </c>
      <c r="BA50" s="27" t="n">
        <v>26.86</v>
      </c>
      <c r="BB50" s="27" t="n">
        <v>1.34</v>
      </c>
      <c r="BC50" s="27" t="n">
        <v>28.2</v>
      </c>
      <c r="BD50" s="1" t="s">
        <v>184</v>
      </c>
      <c r="BE50" s="27" t="n">
        <v>26.29</v>
      </c>
      <c r="BF50" s="27" t="n">
        <v>1.31</v>
      </c>
      <c r="BG50" s="27" t="n">
        <v>27.6</v>
      </c>
      <c r="BH50" s="1" t="s">
        <v>184</v>
      </c>
      <c r="BI50" s="27" t="n">
        <v>25.71</v>
      </c>
      <c r="BJ50" s="27" t="n">
        <v>1.29</v>
      </c>
      <c r="BK50" s="27" t="n">
        <v>27</v>
      </c>
      <c r="BL50" s="1" t="s">
        <v>184</v>
      </c>
      <c r="BM50" s="27" t="n">
        <v>24</v>
      </c>
      <c r="BN50" s="27" t="n">
        <v>1.2</v>
      </c>
      <c r="BO50" s="27" t="n">
        <v>25.2</v>
      </c>
      <c r="BP50" s="1" t="s">
        <v>184</v>
      </c>
      <c r="BQ50" s="1" t="n">
        <v>71611227</v>
      </c>
      <c r="BR50" s="1" t="s">
        <v>187</v>
      </c>
      <c r="BS50" s="28" t="n">
        <v>0.05</v>
      </c>
      <c r="BT50" s="1" t="n">
        <f aca="false">IF(ISBLANK(G50),0,B50)</f>
        <v>0</v>
      </c>
      <c r="BU50" s="1" t="n">
        <f aca="false">IF(BT50=0,0,1)+BU49</f>
        <v>0</v>
      </c>
      <c r="BV50" s="22" t="str">
        <f aca="false">IFERROR(VLOOKUP(BW50,$BP$11:$BS$180,2,0),"")</f>
        <v/>
      </c>
      <c r="BW50" s="22" t="str">
        <f aca="false">IFERROR(INDEX($BT$11:$BT$180,MATCH(ROWS($I$10:I49),$BU$11:$BU$180,0),1),"")</f>
        <v/>
      </c>
      <c r="BX50" s="29" t="str">
        <f aca="false">IFERROR(VLOOKUP(BW50,BP50:BS219,3,0),"")</f>
        <v/>
      </c>
      <c r="BY50" s="30" t="str">
        <f aca="false">IFERROR(VLOOKUP(BW50,$B$11:$K$180,5,0),"")</f>
        <v/>
      </c>
      <c r="BZ50" s="29" t="str">
        <f aca="false">IFERROR(VLOOKUP(BW50,$B$11:$L$180,6,0),"")</f>
        <v/>
      </c>
      <c r="CA50" s="30" t="str">
        <f aca="false">IFERROR(VLOOKUP(BW50,$B$11:$K$180,9,0),"")</f>
        <v/>
      </c>
      <c r="CB50" s="31" t="str">
        <f aca="false">IFERROR(VLOOKUP(BW50,BP50:BS219,4,0),"")</f>
        <v/>
      </c>
      <c r="CC50" s="30" t="str">
        <f aca="false">IFERROR(VLOOKUP(BW50,$B$11:$K$180,10,0),"")</f>
        <v/>
      </c>
      <c r="CD50" s="30" t="str">
        <f aca="false">IFERROR(VLOOKUP(BW50,$B$11:$K$180,7,0),"")</f>
        <v/>
      </c>
    </row>
    <row r="51" customFormat="false" ht="14.75" hidden="false" customHeight="true" outlineLevel="0" collapsed="false">
      <c r="A51" s="23" t="s">
        <v>143</v>
      </c>
      <c r="B51" s="23" t="s">
        <v>188</v>
      </c>
      <c r="C51" s="23" t="s">
        <v>189</v>
      </c>
      <c r="D51" s="24" t="s">
        <v>190</v>
      </c>
      <c r="E51" s="25" t="n">
        <v>34.99</v>
      </c>
      <c r="F51" s="25" t="str">
        <f aca="false">IF($F$3=0.26,O51,IF($F$3=0.3,S51,IF($F$3=0.35,W51,IF($F$3=0.38,AA51,IF($F$3=0.4,AE51,IF($F$3=0.45,AI51,IF($F$3=0.46,AM51,IF($F$3=0.48,AQ51,IF($F$3=0.5,AU51,IF($F$3=0.52,AY51,IF($F$3=0.53,BC51,IF($F$3=0.4,BG51,IF($F$3=0.55,BK51,IF($F$3=0.58,BO51,""))))))))))))))</f>
        <v/>
      </c>
      <c r="G51" s="26"/>
      <c r="H51" s="25" t="str">
        <f aca="false">IFERROR(F51*G51,"")</f>
        <v/>
      </c>
      <c r="J51" s="13" t="e">
        <f aca="false">G51*(IF($F$3=0.26,M51,IF($F$3=0.3,Q51,IF($F$3=0.35,U51,IF($F$3=0.38,Y51,IF($F$3=0.4,AC51,IF($F$3=0.45,AG51,IF($F$3=0.46,AK51,IF($F$3=0.48,AO51,IF($F$3=0.5,AS51,IF($F$3=0.52,AW51,IF($F$3=0.53,BA51,IF($F$3=0.4,BE51,IF($F$3=0.55,BI51,IF($F$3=0.58,BM51,"")))))))))))))))</f>
        <v>#VALUE!</v>
      </c>
      <c r="K51" s="13" t="e">
        <f aca="false">G51*(IF($F$3=0.26,N51,IF($F$3=0.3,R51,IF($F$3=0.35,V51,IF($F$3=0.38,Z51,IF($F$3=0.4,AD51,IF($F$3=0.45,AH51,IF($F$3=0.46,AL51,IF($F$3=0.48,AP51,IF($F$3=0.5,AT51,IF($F$3=0.52,AX51,IF($F$3=0.53,BB51,IF($F$3=0.4,BF51,IF($F$3=0.55,BJ51,IF($F$3=0.58,BN51,"")))))))))))))))</f>
        <v>#VALUE!</v>
      </c>
      <c r="L51" s="1" t="s">
        <v>188</v>
      </c>
      <c r="M51" s="27" t="n">
        <v>24.66</v>
      </c>
      <c r="N51" s="27" t="n">
        <v>1.23</v>
      </c>
      <c r="O51" s="27" t="n">
        <v>25.89</v>
      </c>
      <c r="P51" s="1" t="s">
        <v>188</v>
      </c>
      <c r="Q51" s="27" t="n">
        <v>23.32</v>
      </c>
      <c r="R51" s="27" t="n">
        <v>1.17</v>
      </c>
      <c r="S51" s="27" t="n">
        <v>24.49</v>
      </c>
      <c r="T51" s="1" t="s">
        <v>188</v>
      </c>
      <c r="U51" s="21" t="n">
        <v>21.66</v>
      </c>
      <c r="V51" s="21" t="n">
        <v>1.08</v>
      </c>
      <c r="W51" s="21" t="n">
        <v>22.74</v>
      </c>
      <c r="X51" s="1" t="s">
        <v>188</v>
      </c>
      <c r="Y51" s="27" t="n">
        <v>20.66</v>
      </c>
      <c r="Z51" s="27" t="n">
        <v>1.03</v>
      </c>
      <c r="AA51" s="27" t="n">
        <v>21.69</v>
      </c>
      <c r="AB51" s="1" t="s">
        <v>188</v>
      </c>
      <c r="AC51" s="27" t="n">
        <v>19.99</v>
      </c>
      <c r="AD51" s="27" t="n">
        <v>1</v>
      </c>
      <c r="AE51" s="27" t="n">
        <v>20.99</v>
      </c>
      <c r="AF51" s="1" t="s">
        <v>188</v>
      </c>
      <c r="AG51" s="27" t="n">
        <v>18.32</v>
      </c>
      <c r="AH51" s="27" t="n">
        <v>0.92</v>
      </c>
      <c r="AI51" s="27" t="n">
        <v>19.24</v>
      </c>
      <c r="AJ51" s="1" t="s">
        <v>188</v>
      </c>
      <c r="AK51" s="27" t="n">
        <v>17.99</v>
      </c>
      <c r="AL51" s="27" t="n">
        <v>0.9</v>
      </c>
      <c r="AM51" s="27" t="n">
        <v>18.89</v>
      </c>
      <c r="AN51" s="1" t="s">
        <v>188</v>
      </c>
      <c r="AO51" s="27" t="n">
        <v>17.32</v>
      </c>
      <c r="AP51" s="27" t="n">
        <v>0.87</v>
      </c>
      <c r="AQ51" s="27" t="n">
        <v>18.19</v>
      </c>
      <c r="AR51" s="1" t="s">
        <v>188</v>
      </c>
      <c r="AS51" s="27" t="n">
        <v>16.67</v>
      </c>
      <c r="AT51" s="27" t="n">
        <v>0.83</v>
      </c>
      <c r="AU51" s="27" t="n">
        <v>17.5</v>
      </c>
      <c r="AV51" s="1" t="s">
        <v>188</v>
      </c>
      <c r="AW51" s="27" t="n">
        <v>16</v>
      </c>
      <c r="AX51" s="27" t="n">
        <v>0.8</v>
      </c>
      <c r="AY51" s="27" t="n">
        <v>16.8</v>
      </c>
      <c r="AZ51" s="1" t="s">
        <v>188</v>
      </c>
      <c r="BA51" s="27" t="n">
        <v>15.67</v>
      </c>
      <c r="BB51" s="27" t="n">
        <v>0.78</v>
      </c>
      <c r="BC51" s="27" t="n">
        <v>16.45</v>
      </c>
      <c r="BD51" s="1" t="s">
        <v>188</v>
      </c>
      <c r="BE51" s="27" t="n">
        <v>15.33</v>
      </c>
      <c r="BF51" s="27" t="n">
        <v>0.77</v>
      </c>
      <c r="BG51" s="27" t="n">
        <v>16.1</v>
      </c>
      <c r="BH51" s="1" t="s">
        <v>188</v>
      </c>
      <c r="BI51" s="27" t="n">
        <v>15</v>
      </c>
      <c r="BJ51" s="27" t="n">
        <v>0.75</v>
      </c>
      <c r="BK51" s="27" t="n">
        <v>15.75</v>
      </c>
      <c r="BL51" s="1" t="s">
        <v>188</v>
      </c>
      <c r="BM51" s="27" t="n">
        <v>14</v>
      </c>
      <c r="BN51" s="27" t="n">
        <v>0.7</v>
      </c>
      <c r="BO51" s="27" t="n">
        <v>14.7</v>
      </c>
      <c r="BP51" s="1" t="s">
        <v>188</v>
      </c>
      <c r="BQ51" s="1" t="n">
        <v>71611269</v>
      </c>
      <c r="BR51" s="1" t="s">
        <v>191</v>
      </c>
      <c r="BS51" s="28" t="n">
        <v>0.05</v>
      </c>
      <c r="BT51" s="1" t="n">
        <f aca="false">IF(ISBLANK(G51),0,B51)</f>
        <v>0</v>
      </c>
      <c r="BU51" s="1" t="n">
        <f aca="false">IF(BT51=0,0,1)+BU50</f>
        <v>0</v>
      </c>
      <c r="BV51" s="22" t="str">
        <f aca="false">IFERROR(VLOOKUP(BW51,$BP$11:$BS$180,2,0),"")</f>
        <v/>
      </c>
      <c r="BW51" s="22" t="str">
        <f aca="false">IFERROR(INDEX($BT$11:$BT$180,MATCH(ROWS($I$10:I50),$BU$11:$BU$180,0),1),"")</f>
        <v/>
      </c>
      <c r="BX51" s="29" t="str">
        <f aca="false">IFERROR(VLOOKUP(BW51,BP51:BS220,3,0),"")</f>
        <v/>
      </c>
      <c r="BY51" s="30" t="str">
        <f aca="false">IFERROR(VLOOKUP(BW51,$B$11:$K$180,5,0),"")</f>
        <v/>
      </c>
      <c r="BZ51" s="29" t="str">
        <f aca="false">IFERROR(VLOOKUP(BW51,$B$11:$L$180,6,0),"")</f>
        <v/>
      </c>
      <c r="CA51" s="30" t="str">
        <f aca="false">IFERROR(VLOOKUP(BW51,$B$11:$K$180,9,0),"")</f>
        <v/>
      </c>
      <c r="CB51" s="31" t="str">
        <f aca="false">IFERROR(VLOOKUP(BW51,BP51:BS220,4,0),"")</f>
        <v/>
      </c>
      <c r="CC51" s="30" t="str">
        <f aca="false">IFERROR(VLOOKUP(BW51,$B$11:$K$180,10,0),"")</f>
        <v/>
      </c>
      <c r="CD51" s="30" t="str">
        <f aca="false">IFERROR(VLOOKUP(BW51,$B$11:$K$180,7,0),"")</f>
        <v/>
      </c>
    </row>
    <row r="52" customFormat="false" ht="14.75" hidden="false" customHeight="true" outlineLevel="0" collapsed="false">
      <c r="A52" s="23" t="s">
        <v>143</v>
      </c>
      <c r="B52" s="23" t="s">
        <v>192</v>
      </c>
      <c r="C52" s="23" t="s">
        <v>193</v>
      </c>
      <c r="D52" s="24" t="s">
        <v>194</v>
      </c>
      <c r="E52" s="25" t="n">
        <v>34.99</v>
      </c>
      <c r="F52" s="25" t="str">
        <f aca="false">IF($F$3=0.26,O52,IF($F$3=0.3,S52,IF($F$3=0.35,W52,IF($F$3=0.38,AA52,IF($F$3=0.4,AE52,IF($F$3=0.45,AI52,IF($F$3=0.46,AM52,IF($F$3=0.48,AQ52,IF($F$3=0.5,AU52,IF($F$3=0.52,AY52,IF($F$3=0.53,BC52,IF($F$3=0.4,BG52,IF($F$3=0.55,BK52,IF($F$3=0.58,BO52,""))))))))))))))</f>
        <v/>
      </c>
      <c r="G52" s="26"/>
      <c r="H52" s="25" t="str">
        <f aca="false">IFERROR(F52*G52,"")</f>
        <v/>
      </c>
      <c r="J52" s="13" t="e">
        <f aca="false">G52*(IF($F$3=0.26,M52,IF($F$3=0.3,Q52,IF($F$3=0.35,U52,IF($F$3=0.38,Y52,IF($F$3=0.4,AC52,IF($F$3=0.45,AG52,IF($F$3=0.46,AK52,IF($F$3=0.48,AO52,IF($F$3=0.5,AS52,IF($F$3=0.52,AW52,IF($F$3=0.53,BA52,IF($F$3=0.4,BE52,IF($F$3=0.55,BI52,IF($F$3=0.58,BM52,"")))))))))))))))</f>
        <v>#VALUE!</v>
      </c>
      <c r="K52" s="13" t="e">
        <f aca="false">G52*(IF($F$3=0.26,N52,IF($F$3=0.3,R52,IF($F$3=0.35,V52,IF($F$3=0.38,Z52,IF($F$3=0.4,AD52,IF($F$3=0.45,AH52,IF($F$3=0.46,AL52,IF($F$3=0.48,AP52,IF($F$3=0.5,AT52,IF($F$3=0.52,AX52,IF($F$3=0.53,BB52,IF($F$3=0.4,BF52,IF($F$3=0.55,BJ52,IF($F$3=0.58,BN52,"")))))))))))))))</f>
        <v>#VALUE!</v>
      </c>
      <c r="L52" s="1" t="s">
        <v>192</v>
      </c>
      <c r="M52" s="27" t="n">
        <v>24.66</v>
      </c>
      <c r="N52" s="27" t="n">
        <v>1.23</v>
      </c>
      <c r="O52" s="27" t="n">
        <v>25.89</v>
      </c>
      <c r="P52" s="1" t="s">
        <v>192</v>
      </c>
      <c r="Q52" s="27" t="n">
        <v>23.32</v>
      </c>
      <c r="R52" s="27" t="n">
        <v>1.17</v>
      </c>
      <c r="S52" s="27" t="n">
        <v>24.49</v>
      </c>
      <c r="T52" s="1" t="s">
        <v>192</v>
      </c>
      <c r="U52" s="21" t="n">
        <v>21.66</v>
      </c>
      <c r="V52" s="21" t="n">
        <v>1.08</v>
      </c>
      <c r="W52" s="21" t="n">
        <v>22.74</v>
      </c>
      <c r="X52" s="1" t="s">
        <v>192</v>
      </c>
      <c r="Y52" s="27" t="n">
        <v>20.66</v>
      </c>
      <c r="Z52" s="27" t="n">
        <v>1.03</v>
      </c>
      <c r="AA52" s="27" t="n">
        <v>21.69</v>
      </c>
      <c r="AB52" s="1" t="s">
        <v>192</v>
      </c>
      <c r="AC52" s="27" t="n">
        <v>19.99</v>
      </c>
      <c r="AD52" s="27" t="n">
        <v>1</v>
      </c>
      <c r="AE52" s="27" t="n">
        <v>20.99</v>
      </c>
      <c r="AF52" s="1" t="s">
        <v>192</v>
      </c>
      <c r="AG52" s="27" t="n">
        <v>18.32</v>
      </c>
      <c r="AH52" s="27" t="n">
        <v>0.92</v>
      </c>
      <c r="AI52" s="27" t="n">
        <v>19.24</v>
      </c>
      <c r="AJ52" s="1" t="s">
        <v>192</v>
      </c>
      <c r="AK52" s="27" t="n">
        <v>17.99</v>
      </c>
      <c r="AL52" s="27" t="n">
        <v>0.9</v>
      </c>
      <c r="AM52" s="27" t="n">
        <v>18.89</v>
      </c>
      <c r="AN52" s="1" t="s">
        <v>192</v>
      </c>
      <c r="AO52" s="27" t="n">
        <v>17.32</v>
      </c>
      <c r="AP52" s="27" t="n">
        <v>0.87</v>
      </c>
      <c r="AQ52" s="27" t="n">
        <v>18.19</v>
      </c>
      <c r="AR52" s="1" t="s">
        <v>192</v>
      </c>
      <c r="AS52" s="27" t="n">
        <v>16.67</v>
      </c>
      <c r="AT52" s="27" t="n">
        <v>0.83</v>
      </c>
      <c r="AU52" s="27" t="n">
        <v>17.5</v>
      </c>
      <c r="AV52" s="1" t="s">
        <v>192</v>
      </c>
      <c r="AW52" s="27" t="n">
        <v>16</v>
      </c>
      <c r="AX52" s="27" t="n">
        <v>0.8</v>
      </c>
      <c r="AY52" s="27" t="n">
        <v>16.8</v>
      </c>
      <c r="AZ52" s="1" t="s">
        <v>192</v>
      </c>
      <c r="BA52" s="27" t="n">
        <v>15.67</v>
      </c>
      <c r="BB52" s="27" t="n">
        <v>0.78</v>
      </c>
      <c r="BC52" s="27" t="n">
        <v>16.45</v>
      </c>
      <c r="BD52" s="1" t="s">
        <v>192</v>
      </c>
      <c r="BE52" s="27" t="n">
        <v>15.33</v>
      </c>
      <c r="BF52" s="27" t="n">
        <v>0.77</v>
      </c>
      <c r="BG52" s="27" t="n">
        <v>16.1</v>
      </c>
      <c r="BH52" s="1" t="s">
        <v>192</v>
      </c>
      <c r="BI52" s="27" t="n">
        <v>15</v>
      </c>
      <c r="BJ52" s="27" t="n">
        <v>0.75</v>
      </c>
      <c r="BK52" s="27" t="n">
        <v>15.75</v>
      </c>
      <c r="BL52" s="1" t="s">
        <v>192</v>
      </c>
      <c r="BM52" s="27" t="n">
        <v>14</v>
      </c>
      <c r="BN52" s="27" t="n">
        <v>0.7</v>
      </c>
      <c r="BO52" s="27" t="n">
        <v>14.7</v>
      </c>
      <c r="BP52" s="1" t="s">
        <v>192</v>
      </c>
      <c r="BQ52" s="1" t="n">
        <v>71611273</v>
      </c>
      <c r="BR52" s="1" t="s">
        <v>195</v>
      </c>
      <c r="BS52" s="28" t="n">
        <v>0.05</v>
      </c>
      <c r="BT52" s="1" t="n">
        <f aca="false">IF(ISBLANK(G52),0,B52)</f>
        <v>0</v>
      </c>
      <c r="BU52" s="1" t="n">
        <f aca="false">IF(BT52=0,0,1)+BU51</f>
        <v>0</v>
      </c>
      <c r="BV52" s="22" t="str">
        <f aca="false">IFERROR(VLOOKUP(BW52,$BP$11:$BS$180,2,0),"")</f>
        <v/>
      </c>
      <c r="BW52" s="22" t="str">
        <f aca="false">IFERROR(INDEX($BT$11:$BT$180,MATCH(ROWS($I$10:I51),$BU$11:$BU$180,0),1),"")</f>
        <v/>
      </c>
      <c r="BX52" s="29" t="str">
        <f aca="false">IFERROR(VLOOKUP(BW52,BP52:BS221,3,0),"")</f>
        <v/>
      </c>
      <c r="BY52" s="30" t="str">
        <f aca="false">IFERROR(VLOOKUP(BW52,$B$11:$K$180,5,0),"")</f>
        <v/>
      </c>
      <c r="BZ52" s="29" t="str">
        <f aca="false">IFERROR(VLOOKUP(BW52,$B$11:$L$180,6,0),"")</f>
        <v/>
      </c>
      <c r="CA52" s="30" t="str">
        <f aca="false">IFERROR(VLOOKUP(BW52,$B$11:$K$180,9,0),"")</f>
        <v/>
      </c>
      <c r="CB52" s="31" t="str">
        <f aca="false">IFERROR(VLOOKUP(BW52,BP52:BS221,4,0),"")</f>
        <v/>
      </c>
      <c r="CC52" s="30" t="str">
        <f aca="false">IFERROR(VLOOKUP(BW52,$B$11:$K$180,10,0),"")</f>
        <v/>
      </c>
      <c r="CD52" s="30" t="str">
        <f aca="false">IFERROR(VLOOKUP(BW52,$B$11:$K$180,7,0),"")</f>
        <v/>
      </c>
    </row>
    <row r="53" customFormat="false" ht="14.75" hidden="false" customHeight="true" outlineLevel="0" collapsed="false">
      <c r="A53" s="23" t="s">
        <v>143</v>
      </c>
      <c r="B53" s="23" t="s">
        <v>196</v>
      </c>
      <c r="C53" s="23" t="s">
        <v>197</v>
      </c>
      <c r="D53" s="24" t="s">
        <v>198</v>
      </c>
      <c r="E53" s="25" t="n">
        <v>69.99</v>
      </c>
      <c r="F53" s="25" t="str">
        <f aca="false">IF($F$3=0.26,O53,IF($F$3=0.3,S53,IF($F$3=0.35,W53,IF($F$3=0.38,AA53,IF($F$3=0.4,AE53,IF($F$3=0.45,AI53,IF($F$3=0.46,AM53,IF($F$3=0.48,AQ53,IF($F$3=0.5,AU53,IF($F$3=0.52,AY53,IF($F$3=0.53,BC53,IF($F$3=0.4,BG53,IF($F$3=0.55,BK53,IF($F$3=0.58,BO53,""))))))))))))))</f>
        <v/>
      </c>
      <c r="G53" s="26"/>
      <c r="H53" s="25" t="str">
        <f aca="false">IFERROR(F53*G53,"")</f>
        <v/>
      </c>
      <c r="J53" s="13" t="e">
        <f aca="false">G53*(IF($F$3=0.26,M53,IF($F$3=0.3,Q53,IF($F$3=0.35,U53,IF($F$3=0.38,Y53,IF($F$3=0.4,AC53,IF($F$3=0.45,AG53,IF($F$3=0.46,AK53,IF($F$3=0.48,AO53,IF($F$3=0.5,AS53,IF($F$3=0.52,AW53,IF($F$3=0.53,BA53,IF($F$3=0.4,BE53,IF($F$3=0.55,BI53,IF($F$3=0.58,BM53,"")))))))))))))))</f>
        <v>#VALUE!</v>
      </c>
      <c r="K53" s="13" t="e">
        <f aca="false">G53*(IF($F$3=0.26,N53,IF($F$3=0.3,R53,IF($F$3=0.35,V53,IF($F$3=0.38,Z53,IF($F$3=0.4,AD53,IF($F$3=0.45,AH53,IF($F$3=0.46,AL53,IF($F$3=0.48,AP53,IF($F$3=0.5,AT53,IF($F$3=0.52,AX53,IF($F$3=0.53,BB53,IF($F$3=0.4,BF53,IF($F$3=0.55,BJ53,IF($F$3=0.58,BN53,"")))))))))))))))</f>
        <v>#VALUE!</v>
      </c>
      <c r="L53" s="1" t="s">
        <v>196</v>
      </c>
      <c r="M53" s="27" t="n">
        <v>49.32</v>
      </c>
      <c r="N53" s="27" t="n">
        <v>2.47</v>
      </c>
      <c r="O53" s="27" t="n">
        <v>51.79</v>
      </c>
      <c r="P53" s="1" t="s">
        <v>196</v>
      </c>
      <c r="Q53" s="27" t="n">
        <v>46.66</v>
      </c>
      <c r="R53" s="27" t="n">
        <v>2.33</v>
      </c>
      <c r="S53" s="27" t="n">
        <v>48.99</v>
      </c>
      <c r="T53" s="1" t="s">
        <v>196</v>
      </c>
      <c r="U53" s="21" t="n">
        <v>43.32</v>
      </c>
      <c r="V53" s="21" t="n">
        <v>2.17</v>
      </c>
      <c r="W53" s="21" t="n">
        <v>45.49</v>
      </c>
      <c r="X53" s="1" t="s">
        <v>196</v>
      </c>
      <c r="Y53" s="27" t="n">
        <v>41.32</v>
      </c>
      <c r="Z53" s="27" t="n">
        <v>2.07</v>
      </c>
      <c r="AA53" s="27" t="n">
        <v>43.39</v>
      </c>
      <c r="AB53" s="1" t="s">
        <v>196</v>
      </c>
      <c r="AC53" s="27" t="n">
        <v>39.99</v>
      </c>
      <c r="AD53" s="27" t="n">
        <v>2</v>
      </c>
      <c r="AE53" s="27" t="n">
        <v>41.99</v>
      </c>
      <c r="AF53" s="1" t="s">
        <v>196</v>
      </c>
      <c r="AG53" s="27" t="n">
        <v>36.66</v>
      </c>
      <c r="AH53" s="27" t="n">
        <v>1.83</v>
      </c>
      <c r="AI53" s="27" t="n">
        <v>38.49</v>
      </c>
      <c r="AJ53" s="1" t="s">
        <v>196</v>
      </c>
      <c r="AK53" s="27" t="n">
        <v>35.99</v>
      </c>
      <c r="AL53" s="27" t="n">
        <v>1.8</v>
      </c>
      <c r="AM53" s="27" t="n">
        <v>37.79</v>
      </c>
      <c r="AN53" s="1" t="s">
        <v>196</v>
      </c>
      <c r="AO53" s="27" t="n">
        <v>34.66</v>
      </c>
      <c r="AP53" s="27" t="n">
        <v>1.73</v>
      </c>
      <c r="AQ53" s="27" t="n">
        <v>36.39</v>
      </c>
      <c r="AR53" s="1" t="s">
        <v>196</v>
      </c>
      <c r="AS53" s="27" t="n">
        <v>33.33</v>
      </c>
      <c r="AT53" s="27" t="n">
        <v>1.67</v>
      </c>
      <c r="AU53" s="27" t="n">
        <v>35</v>
      </c>
      <c r="AV53" s="1" t="s">
        <v>196</v>
      </c>
      <c r="AW53" s="27" t="n">
        <v>32</v>
      </c>
      <c r="AX53" s="27" t="n">
        <v>1.6</v>
      </c>
      <c r="AY53" s="27" t="n">
        <v>33.6</v>
      </c>
      <c r="AZ53" s="1" t="s">
        <v>196</v>
      </c>
      <c r="BA53" s="27" t="n">
        <v>31.33</v>
      </c>
      <c r="BB53" s="27" t="n">
        <v>1.57</v>
      </c>
      <c r="BC53" s="27" t="n">
        <v>32.9</v>
      </c>
      <c r="BD53" s="1" t="s">
        <v>196</v>
      </c>
      <c r="BE53" s="27" t="n">
        <v>30.67</v>
      </c>
      <c r="BF53" s="27" t="n">
        <v>1.53</v>
      </c>
      <c r="BG53" s="27" t="n">
        <v>32.2</v>
      </c>
      <c r="BH53" s="1" t="s">
        <v>196</v>
      </c>
      <c r="BI53" s="27" t="n">
        <v>30</v>
      </c>
      <c r="BJ53" s="27" t="n">
        <v>1.5</v>
      </c>
      <c r="BK53" s="27" t="n">
        <v>31.5</v>
      </c>
      <c r="BL53" s="1" t="s">
        <v>196</v>
      </c>
      <c r="BM53" s="27" t="n">
        <v>28</v>
      </c>
      <c r="BN53" s="27" t="n">
        <v>1.4</v>
      </c>
      <c r="BO53" s="27" t="n">
        <v>29.4</v>
      </c>
      <c r="BP53" s="1" t="s">
        <v>196</v>
      </c>
      <c r="BQ53" s="1" t="n">
        <v>71611187</v>
      </c>
      <c r="BR53" s="1" t="s">
        <v>199</v>
      </c>
      <c r="BS53" s="28" t="n">
        <v>0.05</v>
      </c>
      <c r="BT53" s="1" t="n">
        <f aca="false">IF(ISBLANK(G53),0,B53)</f>
        <v>0</v>
      </c>
      <c r="BU53" s="1" t="n">
        <f aca="false">IF(BT53=0,0,1)+BU52</f>
        <v>0</v>
      </c>
      <c r="BV53" s="22" t="str">
        <f aca="false">IFERROR(VLOOKUP(BW53,$BP$11:$BS$180,2,0),"")</f>
        <v/>
      </c>
      <c r="BW53" s="22" t="str">
        <f aca="false">IFERROR(INDEX($BT$11:$BT$180,MATCH(ROWS($I$10:I52),$BU$11:$BU$180,0),1),"")</f>
        <v/>
      </c>
      <c r="BX53" s="29" t="str">
        <f aca="false">IFERROR(VLOOKUP(BW53,BP53:BS222,3,0),"")</f>
        <v/>
      </c>
      <c r="BY53" s="30" t="str">
        <f aca="false">IFERROR(VLOOKUP(BW53,$B$11:$K$180,5,0),"")</f>
        <v/>
      </c>
      <c r="BZ53" s="29" t="str">
        <f aca="false">IFERROR(VLOOKUP(BW53,$B$11:$L$180,6,0),"")</f>
        <v/>
      </c>
      <c r="CA53" s="30" t="str">
        <f aca="false">IFERROR(VLOOKUP(BW53,$B$11:$K$180,9,0),"")</f>
        <v/>
      </c>
      <c r="CB53" s="31" t="str">
        <f aca="false">IFERROR(VLOOKUP(BW53,BP53:BS222,4,0),"")</f>
        <v/>
      </c>
      <c r="CC53" s="30" t="str">
        <f aca="false">IFERROR(VLOOKUP(BW53,$B$11:$K$180,10,0),"")</f>
        <v/>
      </c>
      <c r="CD53" s="30" t="str">
        <f aca="false">IFERROR(VLOOKUP(BW53,$B$11:$K$180,7,0),"")</f>
        <v/>
      </c>
    </row>
    <row r="54" customFormat="false" ht="14.75" hidden="false" customHeight="true" outlineLevel="0" collapsed="false">
      <c r="A54" s="23" t="s">
        <v>143</v>
      </c>
      <c r="B54" s="23" t="s">
        <v>200</v>
      </c>
      <c r="C54" s="23" t="s">
        <v>201</v>
      </c>
      <c r="D54" s="24" t="s">
        <v>202</v>
      </c>
      <c r="E54" s="25" t="n">
        <v>34.99</v>
      </c>
      <c r="F54" s="25" t="str">
        <f aca="false">IF($F$3=0.26,O54,IF($F$3=0.3,S54,IF($F$3=0.35,W54,IF($F$3=0.38,AA54,IF($F$3=0.4,AE54,IF($F$3=0.45,AI54,IF($F$3=0.46,AM54,IF($F$3=0.48,AQ54,IF($F$3=0.5,AU54,IF($F$3=0.52,AY54,IF($F$3=0.53,BC54,IF($F$3=0.4,BG54,IF($F$3=0.55,BK54,IF($F$3=0.58,BO54,""))))))))))))))</f>
        <v/>
      </c>
      <c r="G54" s="26"/>
      <c r="H54" s="25" t="str">
        <f aca="false">IFERROR(F54*G54,"")</f>
        <v/>
      </c>
      <c r="J54" s="13" t="e">
        <f aca="false">G54*(IF($F$3=0.26,M54,IF($F$3=0.3,Q54,IF($F$3=0.35,U54,IF($F$3=0.38,Y54,IF($F$3=0.4,AC54,IF($F$3=0.45,AG54,IF($F$3=0.46,AK54,IF($F$3=0.48,AO54,IF($F$3=0.5,AS54,IF($F$3=0.52,AW54,IF($F$3=0.53,BA54,IF($F$3=0.4,BE54,IF($F$3=0.55,BI54,IF($F$3=0.58,BM54,"")))))))))))))))</f>
        <v>#VALUE!</v>
      </c>
      <c r="K54" s="13" t="e">
        <f aca="false">G54*(IF($F$3=0.26,N54,IF($F$3=0.3,R54,IF($F$3=0.35,V54,IF($F$3=0.38,Z54,IF($F$3=0.4,AD54,IF($F$3=0.45,AH54,IF($F$3=0.46,AL54,IF($F$3=0.48,AP54,IF($F$3=0.5,AT54,IF($F$3=0.52,AX54,IF($F$3=0.53,BB54,IF($F$3=0.4,BF54,IF($F$3=0.55,BJ54,IF($F$3=0.58,BN54,"")))))))))))))))</f>
        <v>#VALUE!</v>
      </c>
      <c r="L54" s="1" t="s">
        <v>200</v>
      </c>
      <c r="M54" s="27" t="n">
        <v>24.66</v>
      </c>
      <c r="N54" s="27" t="n">
        <v>1.23</v>
      </c>
      <c r="O54" s="27" t="n">
        <v>25.89</v>
      </c>
      <c r="P54" s="1" t="s">
        <v>200</v>
      </c>
      <c r="Q54" s="27" t="n">
        <v>23.32</v>
      </c>
      <c r="R54" s="27" t="n">
        <v>1.17</v>
      </c>
      <c r="S54" s="27" t="n">
        <v>24.49</v>
      </c>
      <c r="T54" s="1" t="s">
        <v>200</v>
      </c>
      <c r="U54" s="21" t="n">
        <v>21.66</v>
      </c>
      <c r="V54" s="21" t="n">
        <v>1.08</v>
      </c>
      <c r="W54" s="21" t="n">
        <v>22.74</v>
      </c>
      <c r="X54" s="1" t="s">
        <v>200</v>
      </c>
      <c r="Y54" s="27" t="n">
        <v>20.66</v>
      </c>
      <c r="Z54" s="27" t="n">
        <v>1.03</v>
      </c>
      <c r="AA54" s="27" t="n">
        <v>21.69</v>
      </c>
      <c r="AB54" s="1" t="s">
        <v>200</v>
      </c>
      <c r="AC54" s="27" t="n">
        <v>19.99</v>
      </c>
      <c r="AD54" s="27" t="n">
        <v>1</v>
      </c>
      <c r="AE54" s="27" t="n">
        <v>20.99</v>
      </c>
      <c r="AF54" s="1" t="s">
        <v>200</v>
      </c>
      <c r="AG54" s="27" t="n">
        <v>18.32</v>
      </c>
      <c r="AH54" s="27" t="n">
        <v>0.92</v>
      </c>
      <c r="AI54" s="27" t="n">
        <v>19.24</v>
      </c>
      <c r="AJ54" s="1" t="s">
        <v>200</v>
      </c>
      <c r="AK54" s="27" t="n">
        <v>17.99</v>
      </c>
      <c r="AL54" s="27" t="n">
        <v>0.9</v>
      </c>
      <c r="AM54" s="27" t="n">
        <v>18.89</v>
      </c>
      <c r="AN54" s="1" t="s">
        <v>200</v>
      </c>
      <c r="AO54" s="27" t="n">
        <v>17.32</v>
      </c>
      <c r="AP54" s="27" t="n">
        <v>0.87</v>
      </c>
      <c r="AQ54" s="27" t="n">
        <v>18.19</v>
      </c>
      <c r="AR54" s="1" t="s">
        <v>200</v>
      </c>
      <c r="AS54" s="27" t="n">
        <v>16.67</v>
      </c>
      <c r="AT54" s="27" t="n">
        <v>0.83</v>
      </c>
      <c r="AU54" s="27" t="n">
        <v>17.5</v>
      </c>
      <c r="AV54" s="1" t="s">
        <v>200</v>
      </c>
      <c r="AW54" s="27" t="n">
        <v>16</v>
      </c>
      <c r="AX54" s="27" t="n">
        <v>0.8</v>
      </c>
      <c r="AY54" s="27" t="n">
        <v>16.8</v>
      </c>
      <c r="AZ54" s="1" t="s">
        <v>200</v>
      </c>
      <c r="BA54" s="27" t="n">
        <v>15.67</v>
      </c>
      <c r="BB54" s="27" t="n">
        <v>0.78</v>
      </c>
      <c r="BC54" s="27" t="n">
        <v>16.45</v>
      </c>
      <c r="BD54" s="1" t="s">
        <v>200</v>
      </c>
      <c r="BE54" s="27" t="n">
        <v>15.33</v>
      </c>
      <c r="BF54" s="27" t="n">
        <v>0.77</v>
      </c>
      <c r="BG54" s="27" t="n">
        <v>16.1</v>
      </c>
      <c r="BH54" s="1" t="s">
        <v>200</v>
      </c>
      <c r="BI54" s="27" t="n">
        <v>15</v>
      </c>
      <c r="BJ54" s="27" t="n">
        <v>0.75</v>
      </c>
      <c r="BK54" s="27" t="n">
        <v>15.75</v>
      </c>
      <c r="BL54" s="1" t="s">
        <v>200</v>
      </c>
      <c r="BM54" s="27" t="n">
        <v>14</v>
      </c>
      <c r="BN54" s="27" t="n">
        <v>0.7</v>
      </c>
      <c r="BO54" s="27" t="n">
        <v>14.7</v>
      </c>
      <c r="BP54" s="1" t="s">
        <v>200</v>
      </c>
      <c r="BQ54" s="1" t="n">
        <v>71611288</v>
      </c>
      <c r="BR54" s="1" t="s">
        <v>203</v>
      </c>
      <c r="BS54" s="28" t="n">
        <v>0.05</v>
      </c>
      <c r="BT54" s="1" t="n">
        <f aca="false">IF(ISBLANK(G54),0,B54)</f>
        <v>0</v>
      </c>
      <c r="BU54" s="1" t="n">
        <f aca="false">IF(BT54=0,0,1)+BU53</f>
        <v>0</v>
      </c>
      <c r="BV54" s="22" t="str">
        <f aca="false">IFERROR(VLOOKUP(BW54,$BP$11:$BS$180,2,0),"")</f>
        <v/>
      </c>
      <c r="BW54" s="22" t="str">
        <f aca="false">IFERROR(INDEX($BT$11:$BT$180,MATCH(ROWS($I$10:I53),$BU$11:$BU$180,0),1),"")</f>
        <v/>
      </c>
      <c r="BX54" s="29" t="str">
        <f aca="false">IFERROR(VLOOKUP(BW54,BP54:BS223,3,0),"")</f>
        <v/>
      </c>
      <c r="BY54" s="30" t="str">
        <f aca="false">IFERROR(VLOOKUP(BW54,$B$11:$K$180,5,0),"")</f>
        <v/>
      </c>
      <c r="BZ54" s="29" t="str">
        <f aca="false">IFERROR(VLOOKUP(BW54,$B$11:$L$180,6,0),"")</f>
        <v/>
      </c>
      <c r="CA54" s="30" t="str">
        <f aca="false">IFERROR(VLOOKUP(BW54,$B$11:$K$180,9,0),"")</f>
        <v/>
      </c>
      <c r="CB54" s="31" t="str">
        <f aca="false">IFERROR(VLOOKUP(BW54,BP54:BS223,4,0),"")</f>
        <v/>
      </c>
      <c r="CC54" s="30" t="str">
        <f aca="false">IFERROR(VLOOKUP(BW54,$B$11:$K$180,10,0),"")</f>
        <v/>
      </c>
      <c r="CD54" s="30" t="str">
        <f aca="false">IFERROR(VLOOKUP(BW54,$B$11:$K$180,7,0),"")</f>
        <v/>
      </c>
    </row>
    <row r="55" customFormat="false" ht="14.75" hidden="false" customHeight="true" outlineLevel="0" collapsed="false">
      <c r="A55" s="23" t="s">
        <v>143</v>
      </c>
      <c r="B55" s="23" t="s">
        <v>204</v>
      </c>
      <c r="C55" s="23" t="s">
        <v>205</v>
      </c>
      <c r="D55" s="24" t="s">
        <v>206</v>
      </c>
      <c r="E55" s="25" t="n">
        <v>9.99</v>
      </c>
      <c r="F55" s="25" t="str">
        <f aca="false">IF($F$3=0.26,O55,IF($F$3=0.3,S55,IF($F$3=0.35,W55,IF($F$3=0.38,AA55,IF($F$3=0.4,AE55,IF($F$3=0.45,AI55,IF($F$3=0.46,AM55,IF($F$3=0.48,AQ55,IF($F$3=0.5,AU55,IF($F$3=0.52,AY55,IF($F$3=0.53,BC55,IF($F$3=0.4,BG55,IF($F$3=0.55,BK55,IF($F$3=0.58,BO55,""))))))))))))))</f>
        <v/>
      </c>
      <c r="G55" s="26"/>
      <c r="H55" s="25" t="str">
        <f aca="false">IFERROR(F55*G55,"")</f>
        <v/>
      </c>
      <c r="J55" s="13" t="e">
        <f aca="false">G55*(IF($F$3=0.26,M55,IF($F$3=0.3,Q55,IF($F$3=0.35,U55,IF($F$3=0.38,Y55,IF($F$3=0.4,AC55,IF($F$3=0.45,AG55,IF($F$3=0.46,AK55,IF($F$3=0.48,AO55,IF($F$3=0.5,AS55,IF($F$3=0.52,AW55,IF($F$3=0.53,BA55,IF($F$3=0.4,BE55,IF($F$3=0.55,BI55,IF($F$3=0.58,BM55,"")))))))))))))))</f>
        <v>#VALUE!</v>
      </c>
      <c r="K55" s="13" t="e">
        <f aca="false">G55*(IF($F$3=0.26,N55,IF($F$3=0.3,R55,IF($F$3=0.35,V55,IF($F$3=0.38,Z55,IF($F$3=0.4,AD55,IF($F$3=0.45,AH55,IF($F$3=0.46,AL55,IF($F$3=0.48,AP55,IF($F$3=0.5,AT55,IF($F$3=0.52,AX55,IF($F$3=0.53,BB55,IF($F$3=0.4,BF55,IF($F$3=0.55,BJ55,IF($F$3=0.58,BN55,"")))))))))))))))</f>
        <v>#VALUE!</v>
      </c>
      <c r="L55" s="1" t="s">
        <v>204</v>
      </c>
      <c r="M55" s="27" t="n">
        <v>7.04</v>
      </c>
      <c r="N55" s="27" t="n">
        <v>0.35</v>
      </c>
      <c r="O55" s="27" t="n">
        <v>7.39</v>
      </c>
      <c r="P55" s="1" t="s">
        <v>204</v>
      </c>
      <c r="Q55" s="27" t="n">
        <v>6.66</v>
      </c>
      <c r="R55" s="27" t="n">
        <v>0.33</v>
      </c>
      <c r="S55" s="27" t="n">
        <v>6.99</v>
      </c>
      <c r="T55" s="1" t="s">
        <v>204</v>
      </c>
      <c r="U55" s="21" t="n">
        <v>6.18</v>
      </c>
      <c r="V55" s="21" t="n">
        <v>0.31</v>
      </c>
      <c r="W55" s="21" t="n">
        <v>6.49</v>
      </c>
      <c r="X55" s="1" t="s">
        <v>204</v>
      </c>
      <c r="Y55" s="27" t="n">
        <v>5.9</v>
      </c>
      <c r="Z55" s="27" t="n">
        <v>0.29</v>
      </c>
      <c r="AA55" s="27" t="n">
        <v>6.19</v>
      </c>
      <c r="AB55" s="1" t="s">
        <v>204</v>
      </c>
      <c r="AC55" s="27" t="n">
        <v>5.7</v>
      </c>
      <c r="AD55" s="27" t="n">
        <v>0.29</v>
      </c>
      <c r="AE55" s="27" t="n">
        <v>5.99</v>
      </c>
      <c r="AF55" s="1" t="s">
        <v>204</v>
      </c>
      <c r="AG55" s="27" t="n">
        <v>5.23</v>
      </c>
      <c r="AH55" s="27" t="n">
        <v>0.26</v>
      </c>
      <c r="AI55" s="27" t="n">
        <v>5.49</v>
      </c>
      <c r="AJ55" s="1" t="s">
        <v>204</v>
      </c>
      <c r="AK55" s="27" t="n">
        <v>5.13</v>
      </c>
      <c r="AL55" s="27" t="n">
        <v>0.26</v>
      </c>
      <c r="AM55" s="27" t="n">
        <v>5.39</v>
      </c>
      <c r="AN55" s="1" t="s">
        <v>204</v>
      </c>
      <c r="AO55" s="27" t="n">
        <v>4.94</v>
      </c>
      <c r="AP55" s="27" t="n">
        <v>0.25</v>
      </c>
      <c r="AQ55" s="27" t="n">
        <v>5.19</v>
      </c>
      <c r="AR55" s="1" t="s">
        <v>204</v>
      </c>
      <c r="AS55" s="27" t="n">
        <v>4.76</v>
      </c>
      <c r="AT55" s="27" t="n">
        <v>0.24</v>
      </c>
      <c r="AU55" s="27" t="n">
        <v>5</v>
      </c>
      <c r="AV55" s="1" t="s">
        <v>204</v>
      </c>
      <c r="AW55" s="27" t="n">
        <v>4.57</v>
      </c>
      <c r="AX55" s="27" t="n">
        <v>0.23</v>
      </c>
      <c r="AY55" s="27" t="n">
        <v>4.8</v>
      </c>
      <c r="AZ55" s="1" t="s">
        <v>204</v>
      </c>
      <c r="BA55" s="27" t="n">
        <v>4.48</v>
      </c>
      <c r="BB55" s="27" t="n">
        <v>0.22</v>
      </c>
      <c r="BC55" s="27" t="n">
        <v>4.7</v>
      </c>
      <c r="BD55" s="1" t="s">
        <v>204</v>
      </c>
      <c r="BE55" s="27" t="n">
        <v>4.38</v>
      </c>
      <c r="BF55" s="27" t="n">
        <v>0.22</v>
      </c>
      <c r="BG55" s="27" t="n">
        <v>4.6</v>
      </c>
      <c r="BH55" s="1" t="s">
        <v>204</v>
      </c>
      <c r="BI55" s="27" t="n">
        <v>4.29</v>
      </c>
      <c r="BJ55" s="27" t="n">
        <v>0.21</v>
      </c>
      <c r="BK55" s="27" t="n">
        <v>4.5</v>
      </c>
      <c r="BL55" s="1" t="s">
        <v>204</v>
      </c>
      <c r="BM55" s="27" t="n">
        <v>4</v>
      </c>
      <c r="BN55" s="27" t="n">
        <v>0.2</v>
      </c>
      <c r="BO55" s="27" t="n">
        <v>4.2</v>
      </c>
      <c r="BP55" s="1" t="s">
        <v>204</v>
      </c>
      <c r="BQ55" s="1" t="n">
        <v>71611289</v>
      </c>
      <c r="BR55" s="1" t="s">
        <v>207</v>
      </c>
      <c r="BS55" s="28" t="n">
        <v>0.05</v>
      </c>
      <c r="BT55" s="1" t="n">
        <f aca="false">IF(ISBLANK(G55),0,B55)</f>
        <v>0</v>
      </c>
      <c r="BU55" s="1" t="n">
        <f aca="false">IF(BT55=0,0,1)+BU54</f>
        <v>0</v>
      </c>
      <c r="BV55" s="22" t="str">
        <f aca="false">IFERROR(VLOOKUP(BW55,$BP$11:$BS$180,2,0),"")</f>
        <v/>
      </c>
      <c r="BW55" s="22" t="str">
        <f aca="false">IFERROR(INDEX($BT$11:$BT$180,MATCH(ROWS($I$10:I54),$BU$11:$BU$180,0),1),"")</f>
        <v/>
      </c>
      <c r="BX55" s="29" t="str">
        <f aca="false">IFERROR(VLOOKUP(BW55,BP55:BS224,3,0),"")</f>
        <v/>
      </c>
      <c r="BY55" s="30" t="str">
        <f aca="false">IFERROR(VLOOKUP(BW55,$B$11:$K$180,5,0),"")</f>
        <v/>
      </c>
      <c r="BZ55" s="29" t="str">
        <f aca="false">IFERROR(VLOOKUP(BW55,$B$11:$L$180,6,0),"")</f>
        <v/>
      </c>
      <c r="CA55" s="30" t="str">
        <f aca="false">IFERROR(VLOOKUP(BW55,$B$11:$K$180,9,0),"")</f>
        <v/>
      </c>
      <c r="CB55" s="31" t="str">
        <f aca="false">IFERROR(VLOOKUP(BW55,BP55:BS224,4,0),"")</f>
        <v/>
      </c>
      <c r="CC55" s="30" t="str">
        <f aca="false">IFERROR(VLOOKUP(BW55,$B$11:$K$180,10,0),"")</f>
        <v/>
      </c>
      <c r="CD55" s="30" t="str">
        <f aca="false">IFERROR(VLOOKUP(BW55,$B$11:$K$180,7,0),"")</f>
        <v/>
      </c>
    </row>
    <row r="56" customFormat="false" ht="14.75" hidden="false" customHeight="true" outlineLevel="0" collapsed="false">
      <c r="A56" s="23" t="s">
        <v>143</v>
      </c>
      <c r="B56" s="23" t="s">
        <v>208</v>
      </c>
      <c r="C56" s="23" t="s">
        <v>209</v>
      </c>
      <c r="D56" s="24" t="s">
        <v>210</v>
      </c>
      <c r="E56" s="25" t="n">
        <v>9.99</v>
      </c>
      <c r="F56" s="25" t="str">
        <f aca="false">IF($F$3=0.26,O56,IF($F$3=0.3,S56,IF($F$3=0.35,W56,IF($F$3=0.38,AA56,IF($F$3=0.4,AE56,IF($F$3=0.45,AI56,IF($F$3=0.46,AM56,IF($F$3=0.48,AQ56,IF($F$3=0.5,AU56,IF($F$3=0.52,AY56,IF($F$3=0.53,BC56,IF($F$3=0.4,BG56,IF($F$3=0.55,BK56,IF($F$3=0.58,BO56,""))))))))))))))</f>
        <v/>
      </c>
      <c r="G56" s="26"/>
      <c r="H56" s="25" t="str">
        <f aca="false">IFERROR(F56*G56,"")</f>
        <v/>
      </c>
      <c r="J56" s="13" t="e">
        <f aca="false">G56*(IF($F$3=0.26,M56,IF($F$3=0.3,Q56,IF($F$3=0.35,U56,IF($F$3=0.38,Y56,IF($F$3=0.4,AC56,IF($F$3=0.45,AG56,IF($F$3=0.46,AK56,IF($F$3=0.48,AO56,IF($F$3=0.5,AS56,IF($F$3=0.52,AW56,IF($F$3=0.53,BA56,IF($F$3=0.4,BE56,IF($F$3=0.55,BI56,IF($F$3=0.58,BM56,"")))))))))))))))</f>
        <v>#VALUE!</v>
      </c>
      <c r="K56" s="13" t="e">
        <f aca="false">G56*(IF($F$3=0.26,N56,IF($F$3=0.3,R56,IF($F$3=0.35,V56,IF($F$3=0.38,Z56,IF($F$3=0.4,AD56,IF($F$3=0.45,AH56,IF($F$3=0.46,AL56,IF($F$3=0.48,AP56,IF($F$3=0.5,AT56,IF($F$3=0.52,AX56,IF($F$3=0.53,BB56,IF($F$3=0.4,BF56,IF($F$3=0.55,BJ56,IF($F$3=0.58,BN56,"")))))))))))))))</f>
        <v>#VALUE!</v>
      </c>
      <c r="L56" s="1" t="s">
        <v>208</v>
      </c>
      <c r="M56" s="27" t="n">
        <v>7.04</v>
      </c>
      <c r="N56" s="27" t="n">
        <v>0.35</v>
      </c>
      <c r="O56" s="27" t="n">
        <v>7.39</v>
      </c>
      <c r="P56" s="1" t="s">
        <v>208</v>
      </c>
      <c r="Q56" s="27" t="n">
        <v>6.66</v>
      </c>
      <c r="R56" s="27" t="n">
        <v>0.33</v>
      </c>
      <c r="S56" s="27" t="n">
        <v>6.99</v>
      </c>
      <c r="T56" s="1" t="s">
        <v>208</v>
      </c>
      <c r="U56" s="21" t="n">
        <v>6.18</v>
      </c>
      <c r="V56" s="21" t="n">
        <v>0.31</v>
      </c>
      <c r="W56" s="21" t="n">
        <v>6.49</v>
      </c>
      <c r="X56" s="1" t="s">
        <v>208</v>
      </c>
      <c r="Y56" s="27" t="n">
        <v>5.9</v>
      </c>
      <c r="Z56" s="27" t="n">
        <v>0.29</v>
      </c>
      <c r="AA56" s="27" t="n">
        <v>6.19</v>
      </c>
      <c r="AB56" s="1" t="s">
        <v>208</v>
      </c>
      <c r="AC56" s="27" t="n">
        <v>5.7</v>
      </c>
      <c r="AD56" s="27" t="n">
        <v>0.29</v>
      </c>
      <c r="AE56" s="27" t="n">
        <v>5.99</v>
      </c>
      <c r="AF56" s="1" t="s">
        <v>208</v>
      </c>
      <c r="AG56" s="27" t="n">
        <v>5.23</v>
      </c>
      <c r="AH56" s="27" t="n">
        <v>0.26</v>
      </c>
      <c r="AI56" s="27" t="n">
        <v>5.49</v>
      </c>
      <c r="AJ56" s="1" t="s">
        <v>208</v>
      </c>
      <c r="AK56" s="27" t="n">
        <v>5.13</v>
      </c>
      <c r="AL56" s="27" t="n">
        <v>0.26</v>
      </c>
      <c r="AM56" s="27" t="n">
        <v>5.39</v>
      </c>
      <c r="AN56" s="1" t="s">
        <v>208</v>
      </c>
      <c r="AO56" s="27" t="n">
        <v>4.94</v>
      </c>
      <c r="AP56" s="27" t="n">
        <v>0.25</v>
      </c>
      <c r="AQ56" s="27" t="n">
        <v>5.19</v>
      </c>
      <c r="AR56" s="1" t="s">
        <v>208</v>
      </c>
      <c r="AS56" s="27" t="n">
        <v>4.76</v>
      </c>
      <c r="AT56" s="27" t="n">
        <v>0.24</v>
      </c>
      <c r="AU56" s="27" t="n">
        <v>5</v>
      </c>
      <c r="AV56" s="1" t="s">
        <v>208</v>
      </c>
      <c r="AW56" s="27" t="n">
        <v>4.57</v>
      </c>
      <c r="AX56" s="27" t="n">
        <v>0.23</v>
      </c>
      <c r="AY56" s="27" t="n">
        <v>4.8</v>
      </c>
      <c r="AZ56" s="1" t="s">
        <v>208</v>
      </c>
      <c r="BA56" s="27" t="n">
        <v>4.48</v>
      </c>
      <c r="BB56" s="27" t="n">
        <v>0.22</v>
      </c>
      <c r="BC56" s="27" t="n">
        <v>4.7</v>
      </c>
      <c r="BD56" s="1" t="s">
        <v>208</v>
      </c>
      <c r="BE56" s="27" t="n">
        <v>4.38</v>
      </c>
      <c r="BF56" s="27" t="n">
        <v>0.22</v>
      </c>
      <c r="BG56" s="27" t="n">
        <v>4.6</v>
      </c>
      <c r="BH56" s="1" t="s">
        <v>208</v>
      </c>
      <c r="BI56" s="27" t="n">
        <v>4.29</v>
      </c>
      <c r="BJ56" s="27" t="n">
        <v>0.21</v>
      </c>
      <c r="BK56" s="27" t="n">
        <v>4.5</v>
      </c>
      <c r="BL56" s="1" t="s">
        <v>208</v>
      </c>
      <c r="BM56" s="27" t="n">
        <v>4</v>
      </c>
      <c r="BN56" s="27" t="n">
        <v>0.2</v>
      </c>
      <c r="BO56" s="27" t="n">
        <v>4.2</v>
      </c>
      <c r="BP56" s="1" t="s">
        <v>208</v>
      </c>
      <c r="BQ56" s="1" t="n">
        <v>71611290</v>
      </c>
      <c r="BR56" s="1" t="s">
        <v>211</v>
      </c>
      <c r="BS56" s="28" t="n">
        <v>0.05</v>
      </c>
      <c r="BT56" s="1" t="n">
        <f aca="false">IF(ISBLANK(G56),0,B56)</f>
        <v>0</v>
      </c>
      <c r="BU56" s="1" t="n">
        <f aca="false">IF(BT56=0,0,1)+BU55</f>
        <v>0</v>
      </c>
      <c r="BV56" s="22" t="str">
        <f aca="false">IFERROR(VLOOKUP(BW56,$BP$11:$BS$180,2,0),"")</f>
        <v/>
      </c>
      <c r="BW56" s="22" t="str">
        <f aca="false">IFERROR(INDEX($BT$11:$BT$180,MATCH(ROWS($I$10:I55),$BU$11:$BU$180,0),1),"")</f>
        <v/>
      </c>
      <c r="BX56" s="29" t="str">
        <f aca="false">IFERROR(VLOOKUP(BW56,BP56:BS225,3,0),"")</f>
        <v/>
      </c>
      <c r="BY56" s="30" t="str">
        <f aca="false">IFERROR(VLOOKUP(BW56,$B$11:$K$180,5,0),"")</f>
        <v/>
      </c>
      <c r="BZ56" s="29" t="str">
        <f aca="false">IFERROR(VLOOKUP(BW56,$B$11:$L$180,6,0),"")</f>
        <v/>
      </c>
      <c r="CA56" s="30" t="str">
        <f aca="false">IFERROR(VLOOKUP(BW56,$B$11:$K$180,9,0),"")</f>
        <v/>
      </c>
      <c r="CB56" s="31" t="str">
        <f aca="false">IFERROR(VLOOKUP(BW56,BP56:BS225,4,0),"")</f>
        <v/>
      </c>
      <c r="CC56" s="30" t="str">
        <f aca="false">IFERROR(VLOOKUP(BW56,$B$11:$K$180,10,0),"")</f>
        <v/>
      </c>
      <c r="CD56" s="30" t="str">
        <f aca="false">IFERROR(VLOOKUP(BW56,$B$11:$K$180,7,0),"")</f>
        <v/>
      </c>
    </row>
    <row r="57" customFormat="false" ht="14.75" hidden="false" customHeight="true" outlineLevel="0" collapsed="false">
      <c r="A57" s="23" t="s">
        <v>143</v>
      </c>
      <c r="B57" s="23" t="s">
        <v>212</v>
      </c>
      <c r="C57" s="23" t="s">
        <v>213</v>
      </c>
      <c r="D57" s="24" t="s">
        <v>214</v>
      </c>
      <c r="E57" s="25" t="n">
        <v>9.99</v>
      </c>
      <c r="F57" s="25" t="str">
        <f aca="false">IF($F$3=0.26,O57,IF($F$3=0.3,S57,IF($F$3=0.35,W57,IF($F$3=0.38,AA57,IF($F$3=0.4,AE57,IF($F$3=0.45,AI57,IF($F$3=0.46,AM57,IF($F$3=0.48,AQ57,IF($F$3=0.5,AU57,IF($F$3=0.52,AY57,IF($F$3=0.53,BC57,IF($F$3=0.4,BG57,IF($F$3=0.55,BK57,IF($F$3=0.58,BO57,""))))))))))))))</f>
        <v/>
      </c>
      <c r="G57" s="26"/>
      <c r="H57" s="25" t="str">
        <f aca="false">IFERROR(F57*G57,"")</f>
        <v/>
      </c>
      <c r="J57" s="13" t="e">
        <f aca="false">G57*(IF($F$3=0.26,M57,IF($F$3=0.3,Q57,IF($F$3=0.35,U57,IF($F$3=0.38,Y57,IF($F$3=0.4,AC57,IF($F$3=0.45,AG57,IF($F$3=0.46,AK57,IF($F$3=0.48,AO57,IF($F$3=0.5,AS57,IF($F$3=0.52,AW57,IF($F$3=0.53,BA57,IF($F$3=0.4,BE57,IF($F$3=0.55,BI57,IF($F$3=0.58,BM57,"")))))))))))))))</f>
        <v>#VALUE!</v>
      </c>
      <c r="K57" s="13" t="e">
        <f aca="false">G57*(IF($F$3=0.26,N57,IF($F$3=0.3,R57,IF($F$3=0.35,V57,IF($F$3=0.38,Z57,IF($F$3=0.4,AD57,IF($F$3=0.45,AH57,IF($F$3=0.46,AL57,IF($F$3=0.48,AP57,IF($F$3=0.5,AT57,IF($F$3=0.52,AX57,IF($F$3=0.53,BB57,IF($F$3=0.4,BF57,IF($F$3=0.55,BJ57,IF($F$3=0.58,BN57,"")))))))))))))))</f>
        <v>#VALUE!</v>
      </c>
      <c r="L57" s="1" t="s">
        <v>212</v>
      </c>
      <c r="M57" s="27" t="n">
        <v>7.04</v>
      </c>
      <c r="N57" s="27" t="n">
        <v>0.35</v>
      </c>
      <c r="O57" s="27" t="n">
        <v>7.39</v>
      </c>
      <c r="P57" s="1" t="s">
        <v>212</v>
      </c>
      <c r="Q57" s="27" t="n">
        <v>6.66</v>
      </c>
      <c r="R57" s="27" t="n">
        <v>0.33</v>
      </c>
      <c r="S57" s="27" t="n">
        <v>6.99</v>
      </c>
      <c r="T57" s="1" t="s">
        <v>212</v>
      </c>
      <c r="U57" s="21" t="n">
        <v>6.18</v>
      </c>
      <c r="V57" s="21" t="n">
        <v>0.31</v>
      </c>
      <c r="W57" s="21" t="n">
        <v>6.49</v>
      </c>
      <c r="X57" s="1" t="s">
        <v>212</v>
      </c>
      <c r="Y57" s="27" t="n">
        <v>5.9</v>
      </c>
      <c r="Z57" s="27" t="n">
        <v>0.29</v>
      </c>
      <c r="AA57" s="27" t="n">
        <v>6.19</v>
      </c>
      <c r="AB57" s="1" t="s">
        <v>212</v>
      </c>
      <c r="AC57" s="27" t="n">
        <v>5.7</v>
      </c>
      <c r="AD57" s="27" t="n">
        <v>0.29</v>
      </c>
      <c r="AE57" s="27" t="n">
        <v>5.99</v>
      </c>
      <c r="AF57" s="1" t="s">
        <v>212</v>
      </c>
      <c r="AG57" s="27" t="n">
        <v>5.23</v>
      </c>
      <c r="AH57" s="27" t="n">
        <v>0.26</v>
      </c>
      <c r="AI57" s="27" t="n">
        <v>5.49</v>
      </c>
      <c r="AJ57" s="1" t="s">
        <v>212</v>
      </c>
      <c r="AK57" s="27" t="n">
        <v>5.13</v>
      </c>
      <c r="AL57" s="27" t="n">
        <v>0.26</v>
      </c>
      <c r="AM57" s="27" t="n">
        <v>5.39</v>
      </c>
      <c r="AN57" s="1" t="s">
        <v>212</v>
      </c>
      <c r="AO57" s="27" t="n">
        <v>4.94</v>
      </c>
      <c r="AP57" s="27" t="n">
        <v>0.25</v>
      </c>
      <c r="AQ57" s="27" t="n">
        <v>5.19</v>
      </c>
      <c r="AR57" s="1" t="s">
        <v>212</v>
      </c>
      <c r="AS57" s="27" t="n">
        <v>4.76</v>
      </c>
      <c r="AT57" s="27" t="n">
        <v>0.24</v>
      </c>
      <c r="AU57" s="27" t="n">
        <v>5</v>
      </c>
      <c r="AV57" s="1" t="s">
        <v>212</v>
      </c>
      <c r="AW57" s="27" t="n">
        <v>4.57</v>
      </c>
      <c r="AX57" s="27" t="n">
        <v>0.23</v>
      </c>
      <c r="AY57" s="27" t="n">
        <v>4.8</v>
      </c>
      <c r="AZ57" s="1" t="s">
        <v>212</v>
      </c>
      <c r="BA57" s="27" t="n">
        <v>4.48</v>
      </c>
      <c r="BB57" s="27" t="n">
        <v>0.22</v>
      </c>
      <c r="BC57" s="27" t="n">
        <v>4.7</v>
      </c>
      <c r="BD57" s="1" t="s">
        <v>212</v>
      </c>
      <c r="BE57" s="27" t="n">
        <v>4.38</v>
      </c>
      <c r="BF57" s="27" t="n">
        <v>0.22</v>
      </c>
      <c r="BG57" s="27" t="n">
        <v>4.6</v>
      </c>
      <c r="BH57" s="1" t="s">
        <v>212</v>
      </c>
      <c r="BI57" s="27" t="n">
        <v>4.29</v>
      </c>
      <c r="BJ57" s="27" t="n">
        <v>0.21</v>
      </c>
      <c r="BK57" s="27" t="n">
        <v>4.5</v>
      </c>
      <c r="BL57" s="1" t="s">
        <v>212</v>
      </c>
      <c r="BM57" s="27" t="n">
        <v>4</v>
      </c>
      <c r="BN57" s="27" t="n">
        <v>0.2</v>
      </c>
      <c r="BO57" s="27" t="n">
        <v>4.2</v>
      </c>
      <c r="BP57" s="1" t="s">
        <v>212</v>
      </c>
      <c r="BQ57" s="1" t="n">
        <v>71611291</v>
      </c>
      <c r="BR57" s="1" t="s">
        <v>215</v>
      </c>
      <c r="BS57" s="28" t="n">
        <v>0.05</v>
      </c>
      <c r="BT57" s="1" t="n">
        <f aca="false">IF(ISBLANK(G57),0,B57)</f>
        <v>0</v>
      </c>
      <c r="BU57" s="1" t="n">
        <f aca="false">IF(BT57=0,0,1)+BU56</f>
        <v>0</v>
      </c>
      <c r="BV57" s="22" t="str">
        <f aca="false">IFERROR(VLOOKUP(BW57,$BP$11:$BS$180,2,0),"")</f>
        <v/>
      </c>
      <c r="BW57" s="22" t="str">
        <f aca="false">IFERROR(INDEX($BT$11:$BT$180,MATCH(ROWS($I$10:I56),$BU$11:$BU$180,0),1),"")</f>
        <v/>
      </c>
      <c r="BX57" s="29" t="str">
        <f aca="false">IFERROR(VLOOKUP(BW57,BP57:BS226,3,0),"")</f>
        <v/>
      </c>
      <c r="BY57" s="30" t="str">
        <f aca="false">IFERROR(VLOOKUP(BW57,$B$11:$K$180,5,0),"")</f>
        <v/>
      </c>
      <c r="BZ57" s="29" t="str">
        <f aca="false">IFERROR(VLOOKUP(BW57,$B$11:$L$180,6,0),"")</f>
        <v/>
      </c>
      <c r="CA57" s="30" t="str">
        <f aca="false">IFERROR(VLOOKUP(BW57,$B$11:$K$180,9,0),"")</f>
        <v/>
      </c>
      <c r="CB57" s="31" t="str">
        <f aca="false">IFERROR(VLOOKUP(BW57,BP57:BS226,4,0),"")</f>
        <v/>
      </c>
      <c r="CC57" s="30" t="str">
        <f aca="false">IFERROR(VLOOKUP(BW57,$B$11:$K$180,10,0),"")</f>
        <v/>
      </c>
      <c r="CD57" s="30" t="str">
        <f aca="false">IFERROR(VLOOKUP(BW57,$B$11:$K$180,7,0),"")</f>
        <v/>
      </c>
    </row>
    <row r="58" customFormat="false" ht="14.75" hidden="false" customHeight="true" outlineLevel="0" collapsed="false">
      <c r="A58" s="23" t="s">
        <v>143</v>
      </c>
      <c r="B58" s="23" t="s">
        <v>216</v>
      </c>
      <c r="C58" s="23" t="s">
        <v>217</v>
      </c>
      <c r="D58" s="24" t="s">
        <v>218</v>
      </c>
      <c r="E58" s="25" t="n">
        <v>9.99</v>
      </c>
      <c r="F58" s="25" t="str">
        <f aca="false">IF($F$3=0.26,O58,IF($F$3=0.3,S58,IF($F$3=0.35,W58,IF($F$3=0.38,AA58,IF($F$3=0.4,AE58,IF($F$3=0.45,AI58,IF($F$3=0.46,AM58,IF($F$3=0.48,AQ58,IF($F$3=0.5,AU58,IF($F$3=0.52,AY58,IF($F$3=0.53,BC58,IF($F$3=0.4,BG58,IF($F$3=0.55,BK58,IF($F$3=0.58,BO58,""))))))))))))))</f>
        <v/>
      </c>
      <c r="G58" s="26"/>
      <c r="H58" s="25" t="str">
        <f aca="false">IFERROR(F58*G58,"")</f>
        <v/>
      </c>
      <c r="J58" s="13" t="e">
        <f aca="false">G58*(IF($F$3=0.26,M58,IF($F$3=0.3,Q58,IF($F$3=0.35,U58,IF($F$3=0.38,Y58,IF($F$3=0.4,AC58,IF($F$3=0.45,AG58,IF($F$3=0.46,AK58,IF($F$3=0.48,AO58,IF($F$3=0.5,AS58,IF($F$3=0.52,AW58,IF($F$3=0.53,BA58,IF($F$3=0.4,BE58,IF($F$3=0.55,BI58,IF($F$3=0.58,BM58,"")))))))))))))))</f>
        <v>#VALUE!</v>
      </c>
      <c r="K58" s="13" t="e">
        <f aca="false">G58*(IF($F$3=0.26,N58,IF($F$3=0.3,R58,IF($F$3=0.35,V58,IF($F$3=0.38,Z58,IF($F$3=0.4,AD58,IF($F$3=0.45,AH58,IF($F$3=0.46,AL58,IF($F$3=0.48,AP58,IF($F$3=0.5,AT58,IF($F$3=0.52,AX58,IF($F$3=0.53,BB58,IF($F$3=0.4,BF58,IF($F$3=0.55,BJ58,IF($F$3=0.58,BN58,"")))))))))))))))</f>
        <v>#VALUE!</v>
      </c>
      <c r="L58" s="1" t="s">
        <v>216</v>
      </c>
      <c r="M58" s="27" t="n">
        <v>7.04</v>
      </c>
      <c r="N58" s="27" t="n">
        <v>0.35</v>
      </c>
      <c r="O58" s="27" t="n">
        <v>7.39</v>
      </c>
      <c r="P58" s="1" t="s">
        <v>216</v>
      </c>
      <c r="Q58" s="27" t="n">
        <v>6.66</v>
      </c>
      <c r="R58" s="27" t="n">
        <v>0.33</v>
      </c>
      <c r="S58" s="27" t="n">
        <v>6.99</v>
      </c>
      <c r="T58" s="1" t="s">
        <v>216</v>
      </c>
      <c r="U58" s="21" t="n">
        <v>6.18</v>
      </c>
      <c r="V58" s="21" t="n">
        <v>0.31</v>
      </c>
      <c r="W58" s="21" t="n">
        <v>6.49</v>
      </c>
      <c r="X58" s="1" t="s">
        <v>216</v>
      </c>
      <c r="Y58" s="27" t="n">
        <v>5.9</v>
      </c>
      <c r="Z58" s="27" t="n">
        <v>0.29</v>
      </c>
      <c r="AA58" s="27" t="n">
        <v>6.19</v>
      </c>
      <c r="AB58" s="1" t="s">
        <v>216</v>
      </c>
      <c r="AC58" s="27" t="n">
        <v>5.7</v>
      </c>
      <c r="AD58" s="27" t="n">
        <v>0.29</v>
      </c>
      <c r="AE58" s="27" t="n">
        <v>5.99</v>
      </c>
      <c r="AF58" s="1" t="s">
        <v>216</v>
      </c>
      <c r="AG58" s="27" t="n">
        <v>5.23</v>
      </c>
      <c r="AH58" s="27" t="n">
        <v>0.26</v>
      </c>
      <c r="AI58" s="27" t="n">
        <v>5.49</v>
      </c>
      <c r="AJ58" s="1" t="s">
        <v>216</v>
      </c>
      <c r="AK58" s="27" t="n">
        <v>5.13</v>
      </c>
      <c r="AL58" s="27" t="n">
        <v>0.26</v>
      </c>
      <c r="AM58" s="27" t="n">
        <v>5.39</v>
      </c>
      <c r="AN58" s="1" t="s">
        <v>216</v>
      </c>
      <c r="AO58" s="27" t="n">
        <v>4.94</v>
      </c>
      <c r="AP58" s="27" t="n">
        <v>0.25</v>
      </c>
      <c r="AQ58" s="27" t="n">
        <v>5.19</v>
      </c>
      <c r="AR58" s="1" t="s">
        <v>216</v>
      </c>
      <c r="AS58" s="27" t="n">
        <v>4.76</v>
      </c>
      <c r="AT58" s="27" t="n">
        <v>0.24</v>
      </c>
      <c r="AU58" s="27" t="n">
        <v>5</v>
      </c>
      <c r="AV58" s="1" t="s">
        <v>216</v>
      </c>
      <c r="AW58" s="27" t="n">
        <v>4.57</v>
      </c>
      <c r="AX58" s="27" t="n">
        <v>0.23</v>
      </c>
      <c r="AY58" s="27" t="n">
        <v>4.8</v>
      </c>
      <c r="AZ58" s="1" t="s">
        <v>216</v>
      </c>
      <c r="BA58" s="27" t="n">
        <v>4.48</v>
      </c>
      <c r="BB58" s="27" t="n">
        <v>0.22</v>
      </c>
      <c r="BC58" s="27" t="n">
        <v>4.7</v>
      </c>
      <c r="BD58" s="1" t="s">
        <v>216</v>
      </c>
      <c r="BE58" s="27" t="n">
        <v>4.38</v>
      </c>
      <c r="BF58" s="27" t="n">
        <v>0.22</v>
      </c>
      <c r="BG58" s="27" t="n">
        <v>4.6</v>
      </c>
      <c r="BH58" s="1" t="s">
        <v>216</v>
      </c>
      <c r="BI58" s="27" t="n">
        <v>4.29</v>
      </c>
      <c r="BJ58" s="27" t="n">
        <v>0.21</v>
      </c>
      <c r="BK58" s="27" t="n">
        <v>4.5</v>
      </c>
      <c r="BL58" s="1" t="s">
        <v>216</v>
      </c>
      <c r="BM58" s="27" t="n">
        <v>4</v>
      </c>
      <c r="BN58" s="27" t="n">
        <v>0.2</v>
      </c>
      <c r="BO58" s="27" t="n">
        <v>4.2</v>
      </c>
      <c r="BP58" s="1" t="s">
        <v>216</v>
      </c>
      <c r="BQ58" s="1" t="n">
        <v>71611292</v>
      </c>
      <c r="BR58" s="1" t="s">
        <v>219</v>
      </c>
      <c r="BS58" s="28" t="n">
        <v>0.05</v>
      </c>
      <c r="BT58" s="1" t="n">
        <f aca="false">IF(ISBLANK(G58),0,B58)</f>
        <v>0</v>
      </c>
      <c r="BU58" s="1" t="n">
        <f aca="false">IF(BT58=0,0,1)+BU57</f>
        <v>0</v>
      </c>
      <c r="BV58" s="22" t="str">
        <f aca="false">IFERROR(VLOOKUP(BW58,$BP$11:$BS$180,2,0),"")</f>
        <v/>
      </c>
      <c r="BW58" s="22" t="str">
        <f aca="false">IFERROR(INDEX($BT$11:$BT$180,MATCH(ROWS($I$10:I57),$BU$11:$BU$180,0),1),"")</f>
        <v/>
      </c>
      <c r="BX58" s="29" t="str">
        <f aca="false">IFERROR(VLOOKUP(BW58,BP58:BS227,3,0),"")</f>
        <v/>
      </c>
      <c r="BY58" s="30" t="str">
        <f aca="false">IFERROR(VLOOKUP(BW58,$B$11:$K$180,5,0),"")</f>
        <v/>
      </c>
      <c r="BZ58" s="29" t="str">
        <f aca="false">IFERROR(VLOOKUP(BW58,$B$11:$L$180,6,0),"")</f>
        <v/>
      </c>
      <c r="CA58" s="30" t="str">
        <f aca="false">IFERROR(VLOOKUP(BW58,$B$11:$K$180,9,0),"")</f>
        <v/>
      </c>
      <c r="CB58" s="31" t="str">
        <f aca="false">IFERROR(VLOOKUP(BW58,BP58:BS227,4,0),"")</f>
        <v/>
      </c>
      <c r="CC58" s="30" t="str">
        <f aca="false">IFERROR(VLOOKUP(BW58,$B$11:$K$180,10,0),"")</f>
        <v/>
      </c>
      <c r="CD58" s="30" t="str">
        <f aca="false">IFERROR(VLOOKUP(BW58,$B$11:$K$180,7,0),"")</f>
        <v/>
      </c>
    </row>
    <row r="59" customFormat="false" ht="14.75" hidden="false" customHeight="true" outlineLevel="0" collapsed="false">
      <c r="A59" s="23" t="s">
        <v>143</v>
      </c>
      <c r="B59" s="23" t="s">
        <v>220</v>
      </c>
      <c r="C59" s="23" t="s">
        <v>221</v>
      </c>
      <c r="D59" s="24" t="s">
        <v>222</v>
      </c>
      <c r="E59" s="25" t="n">
        <v>9.99</v>
      </c>
      <c r="F59" s="25" t="str">
        <f aca="false">IF($F$3=0.26,O59,IF($F$3=0.3,S59,IF($F$3=0.35,W59,IF($F$3=0.38,AA59,IF($F$3=0.4,AE59,IF($F$3=0.45,AI59,IF($F$3=0.46,AM59,IF($F$3=0.48,AQ59,IF($F$3=0.5,AU59,IF($F$3=0.52,AY59,IF($F$3=0.53,BC59,IF($F$3=0.4,BG59,IF($F$3=0.55,BK59,IF($F$3=0.58,BO59,""))))))))))))))</f>
        <v/>
      </c>
      <c r="G59" s="26"/>
      <c r="H59" s="25" t="str">
        <f aca="false">IFERROR(F59*G59,"")</f>
        <v/>
      </c>
      <c r="J59" s="13" t="e">
        <f aca="false">G59*(IF($F$3=0.26,M59,IF($F$3=0.3,Q59,IF($F$3=0.35,U59,IF($F$3=0.38,Y59,IF($F$3=0.4,AC59,IF($F$3=0.45,AG59,IF($F$3=0.46,AK59,IF($F$3=0.48,AO59,IF($F$3=0.5,AS59,IF($F$3=0.52,AW59,IF($F$3=0.53,BA59,IF($F$3=0.4,BE59,IF($F$3=0.55,BI59,IF($F$3=0.58,BM59,"")))))))))))))))</f>
        <v>#VALUE!</v>
      </c>
      <c r="K59" s="13" t="e">
        <f aca="false">G59*(IF($F$3=0.26,N59,IF($F$3=0.3,R59,IF($F$3=0.35,V59,IF($F$3=0.38,Z59,IF($F$3=0.4,AD59,IF($F$3=0.45,AH59,IF($F$3=0.46,AL59,IF($F$3=0.48,AP59,IF($F$3=0.5,AT59,IF($F$3=0.52,AX59,IF($F$3=0.53,BB59,IF($F$3=0.4,BF59,IF($F$3=0.55,BJ59,IF($F$3=0.58,BN59,"")))))))))))))))</f>
        <v>#VALUE!</v>
      </c>
      <c r="L59" s="1" t="s">
        <v>220</v>
      </c>
      <c r="M59" s="27" t="n">
        <v>7.04</v>
      </c>
      <c r="N59" s="27" t="n">
        <v>0.35</v>
      </c>
      <c r="O59" s="27" t="n">
        <v>7.39</v>
      </c>
      <c r="P59" s="1" t="s">
        <v>220</v>
      </c>
      <c r="Q59" s="27" t="n">
        <v>6.66</v>
      </c>
      <c r="R59" s="27" t="n">
        <v>0.33</v>
      </c>
      <c r="S59" s="27" t="n">
        <v>6.99</v>
      </c>
      <c r="T59" s="1" t="s">
        <v>220</v>
      </c>
      <c r="U59" s="21" t="n">
        <v>6.18</v>
      </c>
      <c r="V59" s="21" t="n">
        <v>0.31</v>
      </c>
      <c r="W59" s="21" t="n">
        <v>6.49</v>
      </c>
      <c r="X59" s="1" t="s">
        <v>220</v>
      </c>
      <c r="Y59" s="27" t="n">
        <v>5.9</v>
      </c>
      <c r="Z59" s="27" t="n">
        <v>0.29</v>
      </c>
      <c r="AA59" s="27" t="n">
        <v>6.19</v>
      </c>
      <c r="AB59" s="1" t="s">
        <v>220</v>
      </c>
      <c r="AC59" s="27" t="n">
        <v>5.7</v>
      </c>
      <c r="AD59" s="27" t="n">
        <v>0.29</v>
      </c>
      <c r="AE59" s="27" t="n">
        <v>5.99</v>
      </c>
      <c r="AF59" s="1" t="s">
        <v>220</v>
      </c>
      <c r="AG59" s="27" t="n">
        <v>5.23</v>
      </c>
      <c r="AH59" s="27" t="n">
        <v>0.26</v>
      </c>
      <c r="AI59" s="27" t="n">
        <v>5.49</v>
      </c>
      <c r="AJ59" s="1" t="s">
        <v>220</v>
      </c>
      <c r="AK59" s="27" t="n">
        <v>5.13</v>
      </c>
      <c r="AL59" s="27" t="n">
        <v>0.26</v>
      </c>
      <c r="AM59" s="27" t="n">
        <v>5.39</v>
      </c>
      <c r="AN59" s="1" t="s">
        <v>220</v>
      </c>
      <c r="AO59" s="27" t="n">
        <v>4.94</v>
      </c>
      <c r="AP59" s="27" t="n">
        <v>0.25</v>
      </c>
      <c r="AQ59" s="27" t="n">
        <v>5.19</v>
      </c>
      <c r="AR59" s="1" t="s">
        <v>220</v>
      </c>
      <c r="AS59" s="27" t="n">
        <v>4.76</v>
      </c>
      <c r="AT59" s="27" t="n">
        <v>0.24</v>
      </c>
      <c r="AU59" s="27" t="n">
        <v>5</v>
      </c>
      <c r="AV59" s="1" t="s">
        <v>220</v>
      </c>
      <c r="AW59" s="27" t="n">
        <v>4.57</v>
      </c>
      <c r="AX59" s="27" t="n">
        <v>0.23</v>
      </c>
      <c r="AY59" s="27" t="n">
        <v>4.8</v>
      </c>
      <c r="AZ59" s="1" t="s">
        <v>220</v>
      </c>
      <c r="BA59" s="27" t="n">
        <v>4.48</v>
      </c>
      <c r="BB59" s="27" t="n">
        <v>0.22</v>
      </c>
      <c r="BC59" s="27" t="n">
        <v>4.7</v>
      </c>
      <c r="BD59" s="1" t="s">
        <v>220</v>
      </c>
      <c r="BE59" s="27" t="n">
        <v>4.38</v>
      </c>
      <c r="BF59" s="27" t="n">
        <v>0.22</v>
      </c>
      <c r="BG59" s="27" t="n">
        <v>4.6</v>
      </c>
      <c r="BH59" s="1" t="s">
        <v>220</v>
      </c>
      <c r="BI59" s="27" t="n">
        <v>4.29</v>
      </c>
      <c r="BJ59" s="27" t="n">
        <v>0.21</v>
      </c>
      <c r="BK59" s="27" t="n">
        <v>4.5</v>
      </c>
      <c r="BL59" s="1" t="s">
        <v>220</v>
      </c>
      <c r="BM59" s="27" t="n">
        <v>4</v>
      </c>
      <c r="BN59" s="27" t="n">
        <v>0.2</v>
      </c>
      <c r="BO59" s="27" t="n">
        <v>4.2</v>
      </c>
      <c r="BP59" s="1" t="s">
        <v>220</v>
      </c>
      <c r="BQ59" s="1" t="n">
        <v>71611293</v>
      </c>
      <c r="BR59" s="1" t="s">
        <v>223</v>
      </c>
      <c r="BS59" s="28" t="n">
        <v>0.05</v>
      </c>
      <c r="BT59" s="1" t="n">
        <f aca="false">IF(ISBLANK(G59),0,B59)</f>
        <v>0</v>
      </c>
      <c r="BU59" s="1" t="n">
        <f aca="false">IF(BT59=0,0,1)+BU58</f>
        <v>0</v>
      </c>
      <c r="BV59" s="22" t="str">
        <f aca="false">IFERROR(VLOOKUP(BW59,$BP$11:$BS$180,2,0),"")</f>
        <v/>
      </c>
      <c r="BW59" s="22" t="str">
        <f aca="false">IFERROR(INDEX($BT$11:$BT$180,MATCH(ROWS($I$10:I58),$BU$11:$BU$180,0),1),"")</f>
        <v/>
      </c>
      <c r="BX59" s="29" t="str">
        <f aca="false">IFERROR(VLOOKUP(BW59,BP59:BS228,3,0),"")</f>
        <v/>
      </c>
      <c r="BY59" s="30" t="str">
        <f aca="false">IFERROR(VLOOKUP(BW59,$B$11:$K$180,5,0),"")</f>
        <v/>
      </c>
      <c r="BZ59" s="29" t="str">
        <f aca="false">IFERROR(VLOOKUP(BW59,$B$11:$L$180,6,0),"")</f>
        <v/>
      </c>
      <c r="CA59" s="30" t="str">
        <f aca="false">IFERROR(VLOOKUP(BW59,$B$11:$K$180,9,0),"")</f>
        <v/>
      </c>
      <c r="CB59" s="31" t="str">
        <f aca="false">IFERROR(VLOOKUP(BW59,BP59:BS228,4,0),"")</f>
        <v/>
      </c>
      <c r="CC59" s="30" t="str">
        <f aca="false">IFERROR(VLOOKUP(BW59,$B$11:$K$180,10,0),"")</f>
        <v/>
      </c>
      <c r="CD59" s="30" t="str">
        <f aca="false">IFERROR(VLOOKUP(BW59,$B$11:$K$180,7,0),"")</f>
        <v/>
      </c>
    </row>
    <row r="60" customFormat="false" ht="14.75" hidden="false" customHeight="true" outlineLevel="0" collapsed="false">
      <c r="A60" s="23" t="s">
        <v>143</v>
      </c>
      <c r="B60" s="23" t="s">
        <v>224</v>
      </c>
      <c r="C60" s="23" t="s">
        <v>225</v>
      </c>
      <c r="D60" s="24" t="s">
        <v>226</v>
      </c>
      <c r="E60" s="25" t="n">
        <v>9.99</v>
      </c>
      <c r="F60" s="25" t="str">
        <f aca="false">IF($F$3=0.26,O60,IF($F$3=0.3,S60,IF($F$3=0.35,W60,IF($F$3=0.38,AA60,IF($F$3=0.4,AE60,IF($F$3=0.45,AI60,IF($F$3=0.46,AM60,IF($F$3=0.48,AQ60,IF($F$3=0.5,AU60,IF($F$3=0.52,AY60,IF($F$3=0.53,BC60,IF($F$3=0.4,BG60,IF($F$3=0.55,BK60,IF($F$3=0.58,BO60,""))))))))))))))</f>
        <v/>
      </c>
      <c r="G60" s="26"/>
      <c r="H60" s="25" t="str">
        <f aca="false">IFERROR(F60*G60,"")</f>
        <v/>
      </c>
      <c r="J60" s="13" t="e">
        <f aca="false">G60*(IF($F$3=0.26,M60,IF($F$3=0.3,Q60,IF($F$3=0.35,U60,IF($F$3=0.38,Y60,IF($F$3=0.4,AC60,IF($F$3=0.45,AG60,IF($F$3=0.46,AK60,IF($F$3=0.48,AO60,IF($F$3=0.5,AS60,IF($F$3=0.52,AW60,IF($F$3=0.53,BA60,IF($F$3=0.4,BE60,IF($F$3=0.55,BI60,IF($F$3=0.58,BM60,"")))))))))))))))</f>
        <v>#VALUE!</v>
      </c>
      <c r="K60" s="13" t="e">
        <f aca="false">G60*(IF($F$3=0.26,N60,IF($F$3=0.3,R60,IF($F$3=0.35,V60,IF($F$3=0.38,Z60,IF($F$3=0.4,AD60,IF($F$3=0.45,AH60,IF($F$3=0.46,AL60,IF($F$3=0.48,AP60,IF($F$3=0.5,AT60,IF($F$3=0.52,AX60,IF($F$3=0.53,BB60,IF($F$3=0.4,BF60,IF($F$3=0.55,BJ60,IF($F$3=0.58,BN60,"")))))))))))))))</f>
        <v>#VALUE!</v>
      </c>
      <c r="L60" s="1" t="s">
        <v>224</v>
      </c>
      <c r="M60" s="27" t="n">
        <v>7.04</v>
      </c>
      <c r="N60" s="27" t="n">
        <v>0.35</v>
      </c>
      <c r="O60" s="27" t="n">
        <v>7.39</v>
      </c>
      <c r="P60" s="1" t="s">
        <v>224</v>
      </c>
      <c r="Q60" s="27" t="n">
        <v>6.66</v>
      </c>
      <c r="R60" s="27" t="n">
        <v>0.33</v>
      </c>
      <c r="S60" s="27" t="n">
        <v>6.99</v>
      </c>
      <c r="T60" s="1" t="s">
        <v>224</v>
      </c>
      <c r="U60" s="21" t="n">
        <v>6.18</v>
      </c>
      <c r="V60" s="21" t="n">
        <v>0.31</v>
      </c>
      <c r="W60" s="21" t="n">
        <v>6.49</v>
      </c>
      <c r="X60" s="1" t="s">
        <v>224</v>
      </c>
      <c r="Y60" s="27" t="n">
        <v>5.9</v>
      </c>
      <c r="Z60" s="27" t="n">
        <v>0.29</v>
      </c>
      <c r="AA60" s="27" t="n">
        <v>6.19</v>
      </c>
      <c r="AB60" s="1" t="s">
        <v>224</v>
      </c>
      <c r="AC60" s="27" t="n">
        <v>5.7</v>
      </c>
      <c r="AD60" s="27" t="n">
        <v>0.29</v>
      </c>
      <c r="AE60" s="27" t="n">
        <v>5.99</v>
      </c>
      <c r="AF60" s="1" t="s">
        <v>224</v>
      </c>
      <c r="AG60" s="27" t="n">
        <v>5.23</v>
      </c>
      <c r="AH60" s="27" t="n">
        <v>0.26</v>
      </c>
      <c r="AI60" s="27" t="n">
        <v>5.49</v>
      </c>
      <c r="AJ60" s="1" t="s">
        <v>224</v>
      </c>
      <c r="AK60" s="27" t="n">
        <v>5.13</v>
      </c>
      <c r="AL60" s="27" t="n">
        <v>0.26</v>
      </c>
      <c r="AM60" s="27" t="n">
        <v>5.39</v>
      </c>
      <c r="AN60" s="1" t="s">
        <v>224</v>
      </c>
      <c r="AO60" s="27" t="n">
        <v>4.94</v>
      </c>
      <c r="AP60" s="27" t="n">
        <v>0.25</v>
      </c>
      <c r="AQ60" s="27" t="n">
        <v>5.19</v>
      </c>
      <c r="AR60" s="1" t="s">
        <v>224</v>
      </c>
      <c r="AS60" s="27" t="n">
        <v>4.76</v>
      </c>
      <c r="AT60" s="27" t="n">
        <v>0.24</v>
      </c>
      <c r="AU60" s="27" t="n">
        <v>5</v>
      </c>
      <c r="AV60" s="1" t="s">
        <v>224</v>
      </c>
      <c r="AW60" s="27" t="n">
        <v>4.57</v>
      </c>
      <c r="AX60" s="27" t="n">
        <v>0.23</v>
      </c>
      <c r="AY60" s="27" t="n">
        <v>4.8</v>
      </c>
      <c r="AZ60" s="1" t="s">
        <v>224</v>
      </c>
      <c r="BA60" s="27" t="n">
        <v>4.48</v>
      </c>
      <c r="BB60" s="27" t="n">
        <v>0.22</v>
      </c>
      <c r="BC60" s="27" t="n">
        <v>4.7</v>
      </c>
      <c r="BD60" s="1" t="s">
        <v>224</v>
      </c>
      <c r="BE60" s="27" t="n">
        <v>4.38</v>
      </c>
      <c r="BF60" s="27" t="n">
        <v>0.22</v>
      </c>
      <c r="BG60" s="27" t="n">
        <v>4.6</v>
      </c>
      <c r="BH60" s="1" t="s">
        <v>224</v>
      </c>
      <c r="BI60" s="27" t="n">
        <v>4.29</v>
      </c>
      <c r="BJ60" s="27" t="n">
        <v>0.21</v>
      </c>
      <c r="BK60" s="27" t="n">
        <v>4.5</v>
      </c>
      <c r="BL60" s="1" t="s">
        <v>224</v>
      </c>
      <c r="BM60" s="27" t="n">
        <v>4</v>
      </c>
      <c r="BN60" s="27" t="n">
        <v>0.2</v>
      </c>
      <c r="BO60" s="27" t="n">
        <v>4.2</v>
      </c>
      <c r="BP60" s="1" t="s">
        <v>224</v>
      </c>
      <c r="BQ60" s="1" t="n">
        <v>71611393</v>
      </c>
      <c r="BR60" s="1" t="s">
        <v>227</v>
      </c>
      <c r="BS60" s="28" t="n">
        <v>0.05</v>
      </c>
      <c r="BT60" s="1" t="n">
        <f aca="false">IF(ISBLANK(G60),0,B60)</f>
        <v>0</v>
      </c>
      <c r="BU60" s="1" t="n">
        <f aca="false">IF(BT60=0,0,1)+BU59</f>
        <v>0</v>
      </c>
      <c r="BV60" s="22" t="str">
        <f aca="false">IFERROR(VLOOKUP(BW60,$BP$11:$BS$180,2,0),"")</f>
        <v/>
      </c>
      <c r="BW60" s="22" t="str">
        <f aca="false">IFERROR(INDEX($BT$11:$BT$180,MATCH(ROWS($I$10:I59),$BU$11:$BU$180,0),1),"")</f>
        <v/>
      </c>
      <c r="BX60" s="29" t="str">
        <f aca="false">IFERROR(VLOOKUP(BW60,BP60:BS229,3,0),"")</f>
        <v/>
      </c>
      <c r="BY60" s="30" t="str">
        <f aca="false">IFERROR(VLOOKUP(BW60,$B$11:$K$180,5,0),"")</f>
        <v/>
      </c>
      <c r="BZ60" s="29" t="str">
        <f aca="false">IFERROR(VLOOKUP(BW60,$B$11:$L$180,6,0),"")</f>
        <v/>
      </c>
      <c r="CA60" s="30" t="str">
        <f aca="false">IFERROR(VLOOKUP(BW60,$B$11:$K$180,9,0),"")</f>
        <v/>
      </c>
      <c r="CB60" s="31" t="str">
        <f aca="false">IFERROR(VLOOKUP(BW60,BP60:BS229,4,0),"")</f>
        <v/>
      </c>
      <c r="CC60" s="30" t="str">
        <f aca="false">IFERROR(VLOOKUP(BW60,$B$11:$K$180,10,0),"")</f>
        <v/>
      </c>
      <c r="CD60" s="30" t="str">
        <f aca="false">IFERROR(VLOOKUP(BW60,$B$11:$K$180,7,0),"")</f>
        <v/>
      </c>
    </row>
    <row r="61" customFormat="false" ht="14.75" hidden="false" customHeight="true" outlineLevel="0" collapsed="false">
      <c r="A61" s="23" t="s">
        <v>143</v>
      </c>
      <c r="B61" s="23" t="s">
        <v>228</v>
      </c>
      <c r="C61" s="23" t="s">
        <v>229</v>
      </c>
      <c r="D61" s="24" t="s">
        <v>230</v>
      </c>
      <c r="E61" s="25" t="n">
        <v>9.99</v>
      </c>
      <c r="F61" s="25" t="str">
        <f aca="false">IF($F$3=0.26,O61,IF($F$3=0.3,S61,IF($F$3=0.35,W61,IF($F$3=0.38,AA61,IF($F$3=0.4,AE61,IF($F$3=0.45,AI61,IF($F$3=0.46,AM61,IF($F$3=0.48,AQ61,IF($F$3=0.5,AU61,IF($F$3=0.52,AY61,IF($F$3=0.53,BC61,IF($F$3=0.4,BG61,IF($F$3=0.55,BK61,IF($F$3=0.58,BO61,""))))))))))))))</f>
        <v/>
      </c>
      <c r="G61" s="26"/>
      <c r="H61" s="25" t="str">
        <f aca="false">IFERROR(F61*G61,"")</f>
        <v/>
      </c>
      <c r="J61" s="13" t="e">
        <f aca="false">G61*(IF($F$3=0.26,M61,IF($F$3=0.3,Q61,IF($F$3=0.35,U61,IF($F$3=0.38,Y61,IF($F$3=0.4,AC61,IF($F$3=0.45,AG61,IF($F$3=0.46,AK61,IF($F$3=0.48,AO61,IF($F$3=0.5,AS61,IF($F$3=0.52,AW61,IF($F$3=0.53,BA61,IF($F$3=0.4,BE61,IF($F$3=0.55,BI61,IF($F$3=0.58,BM61,"")))))))))))))))</f>
        <v>#VALUE!</v>
      </c>
      <c r="K61" s="13" t="e">
        <f aca="false">G61*(IF($F$3=0.26,N61,IF($F$3=0.3,R61,IF($F$3=0.35,V61,IF($F$3=0.38,Z61,IF($F$3=0.4,AD61,IF($F$3=0.45,AH61,IF($F$3=0.46,AL61,IF($F$3=0.48,AP61,IF($F$3=0.5,AT61,IF($F$3=0.52,AX61,IF($F$3=0.53,BB61,IF($F$3=0.4,BF61,IF($F$3=0.55,BJ61,IF($F$3=0.58,BN61,"")))))))))))))))</f>
        <v>#VALUE!</v>
      </c>
      <c r="L61" s="1" t="s">
        <v>228</v>
      </c>
      <c r="M61" s="27" t="n">
        <v>7.04</v>
      </c>
      <c r="N61" s="27" t="n">
        <v>0.35</v>
      </c>
      <c r="O61" s="27" t="n">
        <v>7.39</v>
      </c>
      <c r="P61" s="1" t="s">
        <v>228</v>
      </c>
      <c r="Q61" s="27" t="n">
        <v>6.66</v>
      </c>
      <c r="R61" s="27" t="n">
        <v>0.33</v>
      </c>
      <c r="S61" s="27" t="n">
        <v>6.99</v>
      </c>
      <c r="T61" s="1" t="s">
        <v>228</v>
      </c>
      <c r="U61" s="21" t="n">
        <v>6.18</v>
      </c>
      <c r="V61" s="21" t="n">
        <v>0.31</v>
      </c>
      <c r="W61" s="21" t="n">
        <v>6.49</v>
      </c>
      <c r="X61" s="1" t="s">
        <v>228</v>
      </c>
      <c r="Y61" s="27" t="n">
        <v>5.9</v>
      </c>
      <c r="Z61" s="27" t="n">
        <v>0.29</v>
      </c>
      <c r="AA61" s="27" t="n">
        <v>6.19</v>
      </c>
      <c r="AB61" s="1" t="s">
        <v>228</v>
      </c>
      <c r="AC61" s="27" t="n">
        <v>5.7</v>
      </c>
      <c r="AD61" s="27" t="n">
        <v>0.29</v>
      </c>
      <c r="AE61" s="27" t="n">
        <v>5.99</v>
      </c>
      <c r="AF61" s="1" t="s">
        <v>228</v>
      </c>
      <c r="AG61" s="27" t="n">
        <v>5.23</v>
      </c>
      <c r="AH61" s="27" t="n">
        <v>0.26</v>
      </c>
      <c r="AI61" s="27" t="n">
        <v>5.49</v>
      </c>
      <c r="AJ61" s="1" t="s">
        <v>228</v>
      </c>
      <c r="AK61" s="27" t="n">
        <v>5.13</v>
      </c>
      <c r="AL61" s="27" t="n">
        <v>0.26</v>
      </c>
      <c r="AM61" s="27" t="n">
        <v>5.39</v>
      </c>
      <c r="AN61" s="1" t="s">
        <v>228</v>
      </c>
      <c r="AO61" s="27" t="n">
        <v>4.94</v>
      </c>
      <c r="AP61" s="27" t="n">
        <v>0.25</v>
      </c>
      <c r="AQ61" s="27" t="n">
        <v>5.19</v>
      </c>
      <c r="AR61" s="1" t="s">
        <v>228</v>
      </c>
      <c r="AS61" s="27" t="n">
        <v>4.76</v>
      </c>
      <c r="AT61" s="27" t="n">
        <v>0.24</v>
      </c>
      <c r="AU61" s="27" t="n">
        <v>5</v>
      </c>
      <c r="AV61" s="1" t="s">
        <v>228</v>
      </c>
      <c r="AW61" s="27" t="n">
        <v>4.57</v>
      </c>
      <c r="AX61" s="27" t="n">
        <v>0.23</v>
      </c>
      <c r="AY61" s="27" t="n">
        <v>4.8</v>
      </c>
      <c r="AZ61" s="1" t="s">
        <v>228</v>
      </c>
      <c r="BA61" s="27" t="n">
        <v>4.48</v>
      </c>
      <c r="BB61" s="27" t="n">
        <v>0.22</v>
      </c>
      <c r="BC61" s="27" t="n">
        <v>4.7</v>
      </c>
      <c r="BD61" s="1" t="s">
        <v>228</v>
      </c>
      <c r="BE61" s="27" t="n">
        <v>4.38</v>
      </c>
      <c r="BF61" s="27" t="n">
        <v>0.22</v>
      </c>
      <c r="BG61" s="27" t="n">
        <v>4.6</v>
      </c>
      <c r="BH61" s="1" t="s">
        <v>228</v>
      </c>
      <c r="BI61" s="27" t="n">
        <v>4.29</v>
      </c>
      <c r="BJ61" s="27" t="n">
        <v>0.21</v>
      </c>
      <c r="BK61" s="27" t="n">
        <v>4.5</v>
      </c>
      <c r="BL61" s="1" t="s">
        <v>228</v>
      </c>
      <c r="BM61" s="27" t="n">
        <v>4</v>
      </c>
      <c r="BN61" s="27" t="n">
        <v>0.2</v>
      </c>
      <c r="BO61" s="27" t="n">
        <v>4.2</v>
      </c>
      <c r="BP61" s="1" t="s">
        <v>228</v>
      </c>
      <c r="BQ61" s="1" t="n">
        <v>71611394</v>
      </c>
      <c r="BR61" s="1" t="s">
        <v>231</v>
      </c>
      <c r="BS61" s="28" t="n">
        <v>0.05</v>
      </c>
      <c r="BT61" s="1" t="n">
        <f aca="false">IF(ISBLANK(G61),0,B61)</f>
        <v>0</v>
      </c>
      <c r="BU61" s="1" t="n">
        <f aca="false">IF(BT61=0,0,1)+BU60</f>
        <v>0</v>
      </c>
      <c r="BV61" s="22" t="str">
        <f aca="false">IFERROR(VLOOKUP(BW61,$BP$11:$BS$180,2,0),"")</f>
        <v/>
      </c>
      <c r="BW61" s="22" t="str">
        <f aca="false">IFERROR(INDEX($BT$11:$BT$180,MATCH(ROWS($I$10:I60),$BU$11:$BU$180,0),1),"")</f>
        <v/>
      </c>
      <c r="BX61" s="29" t="str">
        <f aca="false">IFERROR(VLOOKUP(BW61,BP61:BS230,3,0),"")</f>
        <v/>
      </c>
      <c r="BY61" s="30" t="str">
        <f aca="false">IFERROR(VLOOKUP(BW61,$B$11:$K$180,5,0),"")</f>
        <v/>
      </c>
      <c r="BZ61" s="29" t="str">
        <f aca="false">IFERROR(VLOOKUP(BW61,$B$11:$L$180,6,0),"")</f>
        <v/>
      </c>
      <c r="CA61" s="30" t="str">
        <f aca="false">IFERROR(VLOOKUP(BW61,$B$11:$K$180,9,0),"")</f>
        <v/>
      </c>
      <c r="CB61" s="31" t="str">
        <f aca="false">IFERROR(VLOOKUP(BW61,BP61:BS230,4,0),"")</f>
        <v/>
      </c>
      <c r="CC61" s="30" t="str">
        <f aca="false">IFERROR(VLOOKUP(BW61,$B$11:$K$180,10,0),"")</f>
        <v/>
      </c>
      <c r="CD61" s="30" t="str">
        <f aca="false">IFERROR(VLOOKUP(BW61,$B$11:$K$180,7,0),"")</f>
        <v/>
      </c>
    </row>
    <row r="62" customFormat="false" ht="14.75" hidden="false" customHeight="true" outlineLevel="0" collapsed="false">
      <c r="A62" s="23" t="s">
        <v>143</v>
      </c>
      <c r="B62" s="23" t="s">
        <v>232</v>
      </c>
      <c r="C62" s="23" t="s">
        <v>233</v>
      </c>
      <c r="D62" s="24" t="s">
        <v>234</v>
      </c>
      <c r="E62" s="25" t="n">
        <v>9.99</v>
      </c>
      <c r="F62" s="25" t="str">
        <f aca="false">IF($F$3=0.26,O62,IF($F$3=0.3,S62,IF($F$3=0.35,W62,IF($F$3=0.38,AA62,IF($F$3=0.4,AE62,IF($F$3=0.45,AI62,IF($F$3=0.46,AM62,IF($F$3=0.48,AQ62,IF($F$3=0.5,AU62,IF($F$3=0.52,AY62,IF($F$3=0.53,BC62,IF($F$3=0.4,BG62,IF($F$3=0.55,BK62,IF($F$3=0.58,BO62,""))))))))))))))</f>
        <v/>
      </c>
      <c r="G62" s="26"/>
      <c r="H62" s="25" t="str">
        <f aca="false">IFERROR(F62*G62,"")</f>
        <v/>
      </c>
      <c r="J62" s="13" t="e">
        <f aca="false">G62*(IF($F$3=0.26,M62,IF($F$3=0.3,Q62,IF($F$3=0.35,U62,IF($F$3=0.38,Y62,IF($F$3=0.4,AC62,IF($F$3=0.45,AG62,IF($F$3=0.46,AK62,IF($F$3=0.48,AO62,IF($F$3=0.5,AS62,IF($F$3=0.52,AW62,IF($F$3=0.53,BA62,IF($F$3=0.4,BE62,IF($F$3=0.55,BI62,IF($F$3=0.58,BM62,"")))))))))))))))</f>
        <v>#VALUE!</v>
      </c>
      <c r="K62" s="13" t="e">
        <f aca="false">G62*(IF($F$3=0.26,N62,IF($F$3=0.3,R62,IF($F$3=0.35,V62,IF($F$3=0.38,Z62,IF($F$3=0.4,AD62,IF($F$3=0.45,AH62,IF($F$3=0.46,AL62,IF($F$3=0.48,AP62,IF($F$3=0.5,AT62,IF($F$3=0.52,AX62,IF($F$3=0.53,BB62,IF($F$3=0.4,BF62,IF($F$3=0.55,BJ62,IF($F$3=0.58,BN62,"")))))))))))))))</f>
        <v>#VALUE!</v>
      </c>
      <c r="L62" s="1" t="s">
        <v>232</v>
      </c>
      <c r="M62" s="27" t="n">
        <v>7.04</v>
      </c>
      <c r="N62" s="27" t="n">
        <v>0.35</v>
      </c>
      <c r="O62" s="27" t="n">
        <v>7.39</v>
      </c>
      <c r="P62" s="1" t="s">
        <v>232</v>
      </c>
      <c r="Q62" s="27" t="n">
        <v>6.66</v>
      </c>
      <c r="R62" s="27" t="n">
        <v>0.33</v>
      </c>
      <c r="S62" s="27" t="n">
        <v>6.99</v>
      </c>
      <c r="T62" s="1" t="s">
        <v>232</v>
      </c>
      <c r="U62" s="21" t="n">
        <v>6.18</v>
      </c>
      <c r="V62" s="21" t="n">
        <v>0.31</v>
      </c>
      <c r="W62" s="21" t="n">
        <v>6.49</v>
      </c>
      <c r="X62" s="1" t="s">
        <v>232</v>
      </c>
      <c r="Y62" s="27" t="n">
        <v>5.9</v>
      </c>
      <c r="Z62" s="27" t="n">
        <v>0.29</v>
      </c>
      <c r="AA62" s="27" t="n">
        <v>6.19</v>
      </c>
      <c r="AB62" s="1" t="s">
        <v>232</v>
      </c>
      <c r="AC62" s="27" t="n">
        <v>5.7</v>
      </c>
      <c r="AD62" s="27" t="n">
        <v>0.29</v>
      </c>
      <c r="AE62" s="27" t="n">
        <v>5.99</v>
      </c>
      <c r="AF62" s="1" t="s">
        <v>232</v>
      </c>
      <c r="AG62" s="27" t="n">
        <v>5.23</v>
      </c>
      <c r="AH62" s="27" t="n">
        <v>0.26</v>
      </c>
      <c r="AI62" s="27" t="n">
        <v>5.49</v>
      </c>
      <c r="AJ62" s="1" t="s">
        <v>232</v>
      </c>
      <c r="AK62" s="27" t="n">
        <v>5.13</v>
      </c>
      <c r="AL62" s="27" t="n">
        <v>0.26</v>
      </c>
      <c r="AM62" s="27" t="n">
        <v>5.39</v>
      </c>
      <c r="AN62" s="1" t="s">
        <v>232</v>
      </c>
      <c r="AO62" s="27" t="n">
        <v>4.94</v>
      </c>
      <c r="AP62" s="27" t="n">
        <v>0.25</v>
      </c>
      <c r="AQ62" s="27" t="n">
        <v>5.19</v>
      </c>
      <c r="AR62" s="1" t="s">
        <v>232</v>
      </c>
      <c r="AS62" s="27" t="n">
        <v>4.76</v>
      </c>
      <c r="AT62" s="27" t="n">
        <v>0.24</v>
      </c>
      <c r="AU62" s="27" t="n">
        <v>5</v>
      </c>
      <c r="AV62" s="1" t="s">
        <v>232</v>
      </c>
      <c r="AW62" s="27" t="n">
        <v>4.57</v>
      </c>
      <c r="AX62" s="27" t="n">
        <v>0.23</v>
      </c>
      <c r="AY62" s="27" t="n">
        <v>4.8</v>
      </c>
      <c r="AZ62" s="1" t="s">
        <v>232</v>
      </c>
      <c r="BA62" s="27" t="n">
        <v>4.48</v>
      </c>
      <c r="BB62" s="27" t="n">
        <v>0.22</v>
      </c>
      <c r="BC62" s="27" t="n">
        <v>4.7</v>
      </c>
      <c r="BD62" s="1" t="s">
        <v>232</v>
      </c>
      <c r="BE62" s="27" t="n">
        <v>4.38</v>
      </c>
      <c r="BF62" s="27" t="n">
        <v>0.22</v>
      </c>
      <c r="BG62" s="27" t="n">
        <v>4.6</v>
      </c>
      <c r="BH62" s="1" t="s">
        <v>232</v>
      </c>
      <c r="BI62" s="27" t="n">
        <v>4.29</v>
      </c>
      <c r="BJ62" s="27" t="n">
        <v>0.21</v>
      </c>
      <c r="BK62" s="27" t="n">
        <v>4.5</v>
      </c>
      <c r="BL62" s="1" t="s">
        <v>232</v>
      </c>
      <c r="BM62" s="27" t="n">
        <v>4</v>
      </c>
      <c r="BN62" s="27" t="n">
        <v>0.2</v>
      </c>
      <c r="BO62" s="27" t="n">
        <v>4.2</v>
      </c>
      <c r="BP62" s="1" t="s">
        <v>232</v>
      </c>
      <c r="BQ62" s="1" t="n">
        <v>71611395</v>
      </c>
      <c r="BR62" s="1" t="s">
        <v>235</v>
      </c>
      <c r="BS62" s="28" t="n">
        <v>0.05</v>
      </c>
      <c r="BT62" s="1" t="n">
        <f aca="false">IF(ISBLANK(G62),0,B62)</f>
        <v>0</v>
      </c>
      <c r="BU62" s="1" t="n">
        <f aca="false">IF(BT62=0,0,1)+BU61</f>
        <v>0</v>
      </c>
      <c r="BV62" s="22" t="str">
        <f aca="false">IFERROR(VLOOKUP(BW62,$BP$11:$BS$180,2,0),"")</f>
        <v/>
      </c>
      <c r="BW62" s="22" t="str">
        <f aca="false">IFERROR(INDEX($BT$11:$BT$180,MATCH(ROWS($I$10:I61),$BU$11:$BU$180,0),1),"")</f>
        <v/>
      </c>
      <c r="BX62" s="29" t="str">
        <f aca="false">IFERROR(VLOOKUP(BW62,BP62:BS231,3,0),"")</f>
        <v/>
      </c>
      <c r="BY62" s="30" t="str">
        <f aca="false">IFERROR(VLOOKUP(BW62,$B$11:$K$180,5,0),"")</f>
        <v/>
      </c>
      <c r="BZ62" s="29" t="str">
        <f aca="false">IFERROR(VLOOKUP(BW62,$B$11:$L$180,6,0),"")</f>
        <v/>
      </c>
      <c r="CA62" s="30" t="str">
        <f aca="false">IFERROR(VLOOKUP(BW62,$B$11:$K$180,9,0),"")</f>
        <v/>
      </c>
      <c r="CB62" s="31" t="str">
        <f aca="false">IFERROR(VLOOKUP(BW62,BP62:BS231,4,0),"")</f>
        <v/>
      </c>
      <c r="CC62" s="30" t="str">
        <f aca="false">IFERROR(VLOOKUP(BW62,$B$11:$K$180,10,0),"")</f>
        <v/>
      </c>
      <c r="CD62" s="30" t="str">
        <f aca="false">IFERROR(VLOOKUP(BW62,$B$11:$K$180,7,0),"")</f>
        <v/>
      </c>
    </row>
    <row r="63" customFormat="false" ht="14.75" hidden="false" customHeight="true" outlineLevel="0" collapsed="false">
      <c r="A63" s="23" t="s">
        <v>143</v>
      </c>
      <c r="B63" s="23" t="s">
        <v>236</v>
      </c>
      <c r="C63" s="23" t="s">
        <v>237</v>
      </c>
      <c r="D63" s="24" t="s">
        <v>238</v>
      </c>
      <c r="E63" s="25" t="n">
        <v>9.99</v>
      </c>
      <c r="F63" s="25" t="str">
        <f aca="false">IF($F$3=0.26,O63,IF($F$3=0.3,S63,IF($F$3=0.35,W63,IF($F$3=0.38,AA63,IF($F$3=0.4,AE63,IF($F$3=0.45,AI63,IF($F$3=0.46,AM63,IF($F$3=0.48,AQ63,IF($F$3=0.5,AU63,IF($F$3=0.52,AY63,IF($F$3=0.53,BC63,IF($F$3=0.4,BG63,IF($F$3=0.55,BK63,IF($F$3=0.58,BO63,""))))))))))))))</f>
        <v/>
      </c>
      <c r="G63" s="26"/>
      <c r="H63" s="25" t="str">
        <f aca="false">IFERROR(F63*G63,"")</f>
        <v/>
      </c>
      <c r="J63" s="13" t="e">
        <f aca="false">G63*(IF($F$3=0.26,M63,IF($F$3=0.3,Q63,IF($F$3=0.35,U63,IF($F$3=0.38,Y63,IF($F$3=0.4,AC63,IF($F$3=0.45,AG63,IF($F$3=0.46,AK63,IF($F$3=0.48,AO63,IF($F$3=0.5,AS63,IF($F$3=0.52,AW63,IF($F$3=0.53,BA63,IF($F$3=0.4,BE63,IF($F$3=0.55,BI63,IF($F$3=0.58,BM63,"")))))))))))))))</f>
        <v>#VALUE!</v>
      </c>
      <c r="K63" s="13" t="e">
        <f aca="false">G63*(IF($F$3=0.26,N63,IF($F$3=0.3,R63,IF($F$3=0.35,V63,IF($F$3=0.38,Z63,IF($F$3=0.4,AD63,IF($F$3=0.45,AH63,IF($F$3=0.46,AL63,IF($F$3=0.48,AP63,IF($F$3=0.5,AT63,IF($F$3=0.52,AX63,IF($F$3=0.53,BB63,IF($F$3=0.4,BF63,IF($F$3=0.55,BJ63,IF($F$3=0.58,BN63,"")))))))))))))))</f>
        <v>#VALUE!</v>
      </c>
      <c r="L63" s="1" t="s">
        <v>236</v>
      </c>
      <c r="M63" s="27" t="n">
        <v>7.04</v>
      </c>
      <c r="N63" s="27" t="n">
        <v>0.35</v>
      </c>
      <c r="O63" s="27" t="n">
        <v>7.39</v>
      </c>
      <c r="P63" s="1" t="s">
        <v>236</v>
      </c>
      <c r="Q63" s="27" t="n">
        <v>6.66</v>
      </c>
      <c r="R63" s="27" t="n">
        <v>0.33</v>
      </c>
      <c r="S63" s="27" t="n">
        <v>6.99</v>
      </c>
      <c r="T63" s="1" t="s">
        <v>236</v>
      </c>
      <c r="U63" s="21" t="n">
        <v>6.18</v>
      </c>
      <c r="V63" s="21" t="n">
        <v>0.31</v>
      </c>
      <c r="W63" s="21" t="n">
        <v>6.49</v>
      </c>
      <c r="X63" s="1" t="s">
        <v>236</v>
      </c>
      <c r="Y63" s="27" t="n">
        <v>5.9</v>
      </c>
      <c r="Z63" s="27" t="n">
        <v>0.29</v>
      </c>
      <c r="AA63" s="27" t="n">
        <v>6.19</v>
      </c>
      <c r="AB63" s="1" t="s">
        <v>236</v>
      </c>
      <c r="AC63" s="27" t="n">
        <v>5.7</v>
      </c>
      <c r="AD63" s="27" t="n">
        <v>0.29</v>
      </c>
      <c r="AE63" s="27" t="n">
        <v>5.99</v>
      </c>
      <c r="AF63" s="1" t="s">
        <v>236</v>
      </c>
      <c r="AG63" s="27" t="n">
        <v>5.23</v>
      </c>
      <c r="AH63" s="27" t="n">
        <v>0.26</v>
      </c>
      <c r="AI63" s="27" t="n">
        <v>5.49</v>
      </c>
      <c r="AJ63" s="1" t="s">
        <v>236</v>
      </c>
      <c r="AK63" s="27" t="n">
        <v>5.13</v>
      </c>
      <c r="AL63" s="27" t="n">
        <v>0.26</v>
      </c>
      <c r="AM63" s="27" t="n">
        <v>5.39</v>
      </c>
      <c r="AN63" s="1" t="s">
        <v>236</v>
      </c>
      <c r="AO63" s="27" t="n">
        <v>4.94</v>
      </c>
      <c r="AP63" s="27" t="n">
        <v>0.25</v>
      </c>
      <c r="AQ63" s="27" t="n">
        <v>5.19</v>
      </c>
      <c r="AR63" s="1" t="s">
        <v>236</v>
      </c>
      <c r="AS63" s="27" t="n">
        <v>4.76</v>
      </c>
      <c r="AT63" s="27" t="n">
        <v>0.24</v>
      </c>
      <c r="AU63" s="27" t="n">
        <v>5</v>
      </c>
      <c r="AV63" s="1" t="s">
        <v>236</v>
      </c>
      <c r="AW63" s="27" t="n">
        <v>4.57</v>
      </c>
      <c r="AX63" s="27" t="n">
        <v>0.23</v>
      </c>
      <c r="AY63" s="27" t="n">
        <v>4.8</v>
      </c>
      <c r="AZ63" s="1" t="s">
        <v>236</v>
      </c>
      <c r="BA63" s="27" t="n">
        <v>4.48</v>
      </c>
      <c r="BB63" s="27" t="n">
        <v>0.22</v>
      </c>
      <c r="BC63" s="27" t="n">
        <v>4.7</v>
      </c>
      <c r="BD63" s="1" t="s">
        <v>236</v>
      </c>
      <c r="BE63" s="27" t="n">
        <v>4.38</v>
      </c>
      <c r="BF63" s="27" t="n">
        <v>0.22</v>
      </c>
      <c r="BG63" s="27" t="n">
        <v>4.6</v>
      </c>
      <c r="BH63" s="1" t="s">
        <v>236</v>
      </c>
      <c r="BI63" s="27" t="n">
        <v>4.29</v>
      </c>
      <c r="BJ63" s="27" t="n">
        <v>0.21</v>
      </c>
      <c r="BK63" s="27" t="n">
        <v>4.5</v>
      </c>
      <c r="BL63" s="1" t="s">
        <v>236</v>
      </c>
      <c r="BM63" s="27" t="n">
        <v>4</v>
      </c>
      <c r="BN63" s="27" t="n">
        <v>0.2</v>
      </c>
      <c r="BO63" s="27" t="n">
        <v>4.2</v>
      </c>
      <c r="BP63" s="1" t="s">
        <v>236</v>
      </c>
      <c r="BQ63" s="1" t="n">
        <v>71611396</v>
      </c>
      <c r="BR63" s="1" t="s">
        <v>239</v>
      </c>
      <c r="BS63" s="28" t="n">
        <v>0.05</v>
      </c>
      <c r="BT63" s="1" t="n">
        <f aca="false">IF(ISBLANK(G63),0,B63)</f>
        <v>0</v>
      </c>
      <c r="BU63" s="1" t="n">
        <f aca="false">IF(BT63=0,0,1)+BU62</f>
        <v>0</v>
      </c>
      <c r="BV63" s="22" t="str">
        <f aca="false">IFERROR(VLOOKUP(BW63,$BP$11:$BS$180,2,0),"")</f>
        <v/>
      </c>
      <c r="BW63" s="22" t="str">
        <f aca="false">IFERROR(INDEX($BT$11:$BT$180,MATCH(ROWS($I$10:I62),$BU$11:$BU$180,0),1),"")</f>
        <v/>
      </c>
      <c r="BX63" s="29" t="str">
        <f aca="false">IFERROR(VLOOKUP(BW63,BP63:BS232,3,0),"")</f>
        <v/>
      </c>
      <c r="BY63" s="30" t="str">
        <f aca="false">IFERROR(VLOOKUP(BW63,$B$11:$K$180,5,0),"")</f>
        <v/>
      </c>
      <c r="BZ63" s="29" t="str">
        <f aca="false">IFERROR(VLOOKUP(BW63,$B$11:$L$180,6,0),"")</f>
        <v/>
      </c>
      <c r="CA63" s="30" t="str">
        <f aca="false">IFERROR(VLOOKUP(BW63,$B$11:$K$180,9,0),"")</f>
        <v/>
      </c>
      <c r="CB63" s="31" t="str">
        <f aca="false">IFERROR(VLOOKUP(BW63,BP63:BS232,4,0),"")</f>
        <v/>
      </c>
      <c r="CC63" s="30" t="str">
        <f aca="false">IFERROR(VLOOKUP(BW63,$B$11:$K$180,10,0),"")</f>
        <v/>
      </c>
      <c r="CD63" s="30" t="str">
        <f aca="false">IFERROR(VLOOKUP(BW63,$B$11:$K$180,7,0),"")</f>
        <v/>
      </c>
    </row>
    <row r="64" customFormat="false" ht="14.75" hidden="false" customHeight="true" outlineLevel="0" collapsed="false">
      <c r="A64" s="23" t="s">
        <v>143</v>
      </c>
      <c r="B64" s="23" t="s">
        <v>240</v>
      </c>
      <c r="C64" s="23" t="s">
        <v>241</v>
      </c>
      <c r="D64" s="24" t="s">
        <v>242</v>
      </c>
      <c r="E64" s="25" t="n">
        <v>9.99</v>
      </c>
      <c r="F64" s="25" t="str">
        <f aca="false">IF($F$3=0.26,O64,IF($F$3=0.3,S64,IF($F$3=0.35,W64,IF($F$3=0.38,AA64,IF($F$3=0.4,AE64,IF($F$3=0.45,AI64,IF($F$3=0.46,AM64,IF($F$3=0.48,AQ64,IF($F$3=0.5,AU64,IF($F$3=0.52,AY64,IF($F$3=0.53,BC64,IF($F$3=0.4,BG64,IF($F$3=0.55,BK64,IF($F$3=0.58,BO64,""))))))))))))))</f>
        <v/>
      </c>
      <c r="G64" s="26"/>
      <c r="H64" s="25" t="str">
        <f aca="false">IFERROR(F64*G64,"")</f>
        <v/>
      </c>
      <c r="J64" s="13" t="e">
        <f aca="false">G64*(IF($F$3=0.26,M64,IF($F$3=0.3,Q64,IF($F$3=0.35,U64,IF($F$3=0.38,Y64,IF($F$3=0.4,AC64,IF($F$3=0.45,AG64,IF($F$3=0.46,AK64,IF($F$3=0.48,AO64,IF($F$3=0.5,AS64,IF($F$3=0.52,AW64,IF($F$3=0.53,BA64,IF($F$3=0.4,BE64,IF($F$3=0.55,BI64,IF($F$3=0.58,BM64,"")))))))))))))))</f>
        <v>#VALUE!</v>
      </c>
      <c r="K64" s="13" t="e">
        <f aca="false">G64*(IF($F$3=0.26,N64,IF($F$3=0.3,R64,IF($F$3=0.35,V64,IF($F$3=0.38,Z64,IF($F$3=0.4,AD64,IF($F$3=0.45,AH64,IF($F$3=0.46,AL64,IF($F$3=0.48,AP64,IF($F$3=0.5,AT64,IF($F$3=0.52,AX64,IF($F$3=0.53,BB64,IF($F$3=0.4,BF64,IF($F$3=0.55,BJ64,IF($F$3=0.58,BN64,"")))))))))))))))</f>
        <v>#VALUE!</v>
      </c>
      <c r="L64" s="1" t="s">
        <v>240</v>
      </c>
      <c r="M64" s="27" t="n">
        <v>7.04</v>
      </c>
      <c r="N64" s="27" t="n">
        <v>0.35</v>
      </c>
      <c r="O64" s="27" t="n">
        <v>7.39</v>
      </c>
      <c r="P64" s="1" t="s">
        <v>240</v>
      </c>
      <c r="Q64" s="27" t="n">
        <v>6.66</v>
      </c>
      <c r="R64" s="27" t="n">
        <v>0.33</v>
      </c>
      <c r="S64" s="27" t="n">
        <v>6.99</v>
      </c>
      <c r="T64" s="1" t="s">
        <v>240</v>
      </c>
      <c r="U64" s="21" t="n">
        <v>6.18</v>
      </c>
      <c r="V64" s="21" t="n">
        <v>0.31</v>
      </c>
      <c r="W64" s="21" t="n">
        <v>6.49</v>
      </c>
      <c r="X64" s="1" t="s">
        <v>240</v>
      </c>
      <c r="Y64" s="27" t="n">
        <v>5.9</v>
      </c>
      <c r="Z64" s="27" t="n">
        <v>0.29</v>
      </c>
      <c r="AA64" s="27" t="n">
        <v>6.19</v>
      </c>
      <c r="AB64" s="1" t="s">
        <v>240</v>
      </c>
      <c r="AC64" s="27" t="n">
        <v>5.7</v>
      </c>
      <c r="AD64" s="27" t="n">
        <v>0.29</v>
      </c>
      <c r="AE64" s="27" t="n">
        <v>5.99</v>
      </c>
      <c r="AF64" s="1" t="s">
        <v>240</v>
      </c>
      <c r="AG64" s="27" t="n">
        <v>5.23</v>
      </c>
      <c r="AH64" s="27" t="n">
        <v>0.26</v>
      </c>
      <c r="AI64" s="27" t="n">
        <v>5.49</v>
      </c>
      <c r="AJ64" s="1" t="s">
        <v>240</v>
      </c>
      <c r="AK64" s="27" t="n">
        <v>5.13</v>
      </c>
      <c r="AL64" s="27" t="n">
        <v>0.26</v>
      </c>
      <c r="AM64" s="27" t="n">
        <v>5.39</v>
      </c>
      <c r="AN64" s="1" t="s">
        <v>240</v>
      </c>
      <c r="AO64" s="27" t="n">
        <v>4.94</v>
      </c>
      <c r="AP64" s="27" t="n">
        <v>0.25</v>
      </c>
      <c r="AQ64" s="27" t="n">
        <v>5.19</v>
      </c>
      <c r="AR64" s="1" t="s">
        <v>240</v>
      </c>
      <c r="AS64" s="27" t="n">
        <v>4.76</v>
      </c>
      <c r="AT64" s="27" t="n">
        <v>0.24</v>
      </c>
      <c r="AU64" s="27" t="n">
        <v>5</v>
      </c>
      <c r="AV64" s="1" t="s">
        <v>240</v>
      </c>
      <c r="AW64" s="27" t="n">
        <v>4.57</v>
      </c>
      <c r="AX64" s="27" t="n">
        <v>0.23</v>
      </c>
      <c r="AY64" s="27" t="n">
        <v>4.8</v>
      </c>
      <c r="AZ64" s="1" t="s">
        <v>240</v>
      </c>
      <c r="BA64" s="27" t="n">
        <v>4.48</v>
      </c>
      <c r="BB64" s="27" t="n">
        <v>0.22</v>
      </c>
      <c r="BC64" s="27" t="n">
        <v>4.7</v>
      </c>
      <c r="BD64" s="1" t="s">
        <v>240</v>
      </c>
      <c r="BE64" s="27" t="n">
        <v>4.38</v>
      </c>
      <c r="BF64" s="27" t="n">
        <v>0.22</v>
      </c>
      <c r="BG64" s="27" t="n">
        <v>4.6</v>
      </c>
      <c r="BH64" s="1" t="s">
        <v>240</v>
      </c>
      <c r="BI64" s="27" t="n">
        <v>4.29</v>
      </c>
      <c r="BJ64" s="27" t="n">
        <v>0.21</v>
      </c>
      <c r="BK64" s="27" t="n">
        <v>4.5</v>
      </c>
      <c r="BL64" s="1" t="s">
        <v>240</v>
      </c>
      <c r="BM64" s="27" t="n">
        <v>4</v>
      </c>
      <c r="BN64" s="27" t="n">
        <v>0.2</v>
      </c>
      <c r="BO64" s="27" t="n">
        <v>4.2</v>
      </c>
      <c r="BP64" s="1" t="s">
        <v>240</v>
      </c>
      <c r="BQ64" s="1" t="n">
        <v>71611308</v>
      </c>
      <c r="BR64" s="1" t="s">
        <v>243</v>
      </c>
      <c r="BS64" s="28" t="n">
        <v>0.05</v>
      </c>
      <c r="BT64" s="1" t="n">
        <f aca="false">IF(ISBLANK(G64),0,B64)</f>
        <v>0</v>
      </c>
      <c r="BU64" s="1" t="n">
        <f aca="false">IF(BT64=0,0,1)+BU63</f>
        <v>0</v>
      </c>
      <c r="BV64" s="22" t="str">
        <f aca="false">IFERROR(VLOOKUP(BW64,$BP$11:$BS$180,2,0),"")</f>
        <v/>
      </c>
      <c r="BW64" s="22" t="str">
        <f aca="false">IFERROR(INDEX($BT$11:$BT$180,MATCH(ROWS($I$10:I63),$BU$11:$BU$180,0),1),"")</f>
        <v/>
      </c>
      <c r="BX64" s="29" t="str">
        <f aca="false">IFERROR(VLOOKUP(BW64,BP64:BS233,3,0),"")</f>
        <v/>
      </c>
      <c r="BY64" s="30" t="str">
        <f aca="false">IFERROR(VLOOKUP(BW64,$B$11:$K$180,5,0),"")</f>
        <v/>
      </c>
      <c r="BZ64" s="29" t="str">
        <f aca="false">IFERROR(VLOOKUP(BW64,$B$11:$L$180,6,0),"")</f>
        <v/>
      </c>
      <c r="CA64" s="30" t="str">
        <f aca="false">IFERROR(VLOOKUP(BW64,$B$11:$K$180,9,0),"")</f>
        <v/>
      </c>
      <c r="CB64" s="31" t="str">
        <f aca="false">IFERROR(VLOOKUP(BW64,BP64:BS233,4,0),"")</f>
        <v/>
      </c>
      <c r="CC64" s="30" t="str">
        <f aca="false">IFERROR(VLOOKUP(BW64,$B$11:$K$180,10,0),"")</f>
        <v/>
      </c>
      <c r="CD64" s="30" t="str">
        <f aca="false">IFERROR(VLOOKUP(BW64,$B$11:$K$180,7,0),"")</f>
        <v/>
      </c>
    </row>
    <row r="65" customFormat="false" ht="14.75" hidden="false" customHeight="true" outlineLevel="0" collapsed="false">
      <c r="A65" s="23" t="s">
        <v>143</v>
      </c>
      <c r="B65" s="23" t="s">
        <v>244</v>
      </c>
      <c r="C65" s="23" t="s">
        <v>245</v>
      </c>
      <c r="D65" s="24" t="s">
        <v>246</v>
      </c>
      <c r="E65" s="25" t="n">
        <v>14.99</v>
      </c>
      <c r="F65" s="25" t="str">
        <f aca="false">IF($F$3=0.26,O65,IF($F$3=0.3,S65,IF($F$3=0.35,W65,IF($F$3=0.38,AA65,IF($F$3=0.4,AE65,IF($F$3=0.45,AI65,IF($F$3=0.46,AM65,IF($F$3=0.48,AQ65,IF($F$3=0.5,AU65,IF($F$3=0.52,AY65,IF($F$3=0.53,BC65,IF($F$3=0.4,BG65,IF($F$3=0.55,BK65,IF($F$3=0.58,BO65,""))))))))))))))</f>
        <v/>
      </c>
      <c r="G65" s="26"/>
      <c r="H65" s="25" t="str">
        <f aca="false">IFERROR(F65*G65,"")</f>
        <v/>
      </c>
      <c r="J65" s="13" t="e">
        <f aca="false">G65*(IF($F$3=0.26,M65,IF($F$3=0.3,Q65,IF($F$3=0.35,U65,IF($F$3=0.38,Y65,IF($F$3=0.4,AC65,IF($F$3=0.45,AG65,IF($F$3=0.46,AK65,IF($F$3=0.48,AO65,IF($F$3=0.5,AS65,IF($F$3=0.52,AW65,IF($F$3=0.53,BA65,IF($F$3=0.4,BE65,IF($F$3=0.55,BI65,IF($F$3=0.58,BM65,"")))))))))))))))</f>
        <v>#VALUE!</v>
      </c>
      <c r="K65" s="13" t="e">
        <f aca="false">G65*(IF($F$3=0.26,N65,IF($F$3=0.3,R65,IF($F$3=0.35,V65,IF($F$3=0.38,Z65,IF($F$3=0.4,AD65,IF($F$3=0.45,AH65,IF($F$3=0.46,AL65,IF($F$3=0.48,AP65,IF($F$3=0.5,AT65,IF($F$3=0.52,AX65,IF($F$3=0.53,BB65,IF($F$3=0.4,BF65,IF($F$3=0.55,BJ65,IF($F$3=0.58,BN65,"")))))))))))))))</f>
        <v>#VALUE!</v>
      </c>
      <c r="L65" s="1" t="s">
        <v>244</v>
      </c>
      <c r="M65" s="27" t="n">
        <v>10.56</v>
      </c>
      <c r="N65" s="27" t="n">
        <v>0.53</v>
      </c>
      <c r="O65" s="27" t="n">
        <v>11.09</v>
      </c>
      <c r="P65" s="1" t="s">
        <v>244</v>
      </c>
      <c r="Q65" s="27" t="n">
        <v>9.99</v>
      </c>
      <c r="R65" s="27" t="n">
        <v>0.5</v>
      </c>
      <c r="S65" s="27" t="n">
        <v>10.49</v>
      </c>
      <c r="T65" s="1" t="s">
        <v>244</v>
      </c>
      <c r="U65" s="21" t="n">
        <v>9.28</v>
      </c>
      <c r="V65" s="21" t="n">
        <v>0.46</v>
      </c>
      <c r="W65" s="21" t="n">
        <v>9.74</v>
      </c>
      <c r="X65" s="1" t="s">
        <v>244</v>
      </c>
      <c r="Y65" s="27" t="n">
        <v>8.85</v>
      </c>
      <c r="Z65" s="27" t="n">
        <v>0.44</v>
      </c>
      <c r="AA65" s="27" t="n">
        <v>9.29</v>
      </c>
      <c r="AB65" s="1" t="s">
        <v>244</v>
      </c>
      <c r="AC65" s="27" t="n">
        <v>8.56</v>
      </c>
      <c r="AD65" s="27" t="n">
        <v>0.43</v>
      </c>
      <c r="AE65" s="27" t="n">
        <v>8.99</v>
      </c>
      <c r="AF65" s="1" t="s">
        <v>244</v>
      </c>
      <c r="AG65" s="27" t="n">
        <v>7.85</v>
      </c>
      <c r="AH65" s="27" t="n">
        <v>0.39</v>
      </c>
      <c r="AI65" s="27" t="n">
        <v>8.24</v>
      </c>
      <c r="AJ65" s="1" t="s">
        <v>244</v>
      </c>
      <c r="AK65" s="27" t="n">
        <v>7.7</v>
      </c>
      <c r="AL65" s="27" t="n">
        <v>0.39</v>
      </c>
      <c r="AM65" s="27" t="n">
        <v>8.09</v>
      </c>
      <c r="AN65" s="1" t="s">
        <v>244</v>
      </c>
      <c r="AO65" s="27" t="n">
        <v>7.42</v>
      </c>
      <c r="AP65" s="27" t="n">
        <v>0.37</v>
      </c>
      <c r="AQ65" s="27" t="n">
        <v>7.79</v>
      </c>
      <c r="AR65" s="1" t="s">
        <v>244</v>
      </c>
      <c r="AS65" s="27" t="n">
        <v>7.14</v>
      </c>
      <c r="AT65" s="27" t="n">
        <v>0.36</v>
      </c>
      <c r="AU65" s="27" t="n">
        <v>7.5</v>
      </c>
      <c r="AV65" s="1" t="s">
        <v>244</v>
      </c>
      <c r="AW65" s="27" t="n">
        <v>6.86</v>
      </c>
      <c r="AX65" s="27" t="n">
        <v>0.34</v>
      </c>
      <c r="AY65" s="27" t="n">
        <v>7.2</v>
      </c>
      <c r="AZ65" s="1" t="s">
        <v>244</v>
      </c>
      <c r="BA65" s="27" t="n">
        <v>6.71</v>
      </c>
      <c r="BB65" s="27" t="n">
        <v>0.34</v>
      </c>
      <c r="BC65" s="27" t="n">
        <v>7.05</v>
      </c>
      <c r="BD65" s="1" t="s">
        <v>244</v>
      </c>
      <c r="BE65" s="27" t="n">
        <v>6.57</v>
      </c>
      <c r="BF65" s="27" t="n">
        <v>0.33</v>
      </c>
      <c r="BG65" s="27" t="n">
        <v>6.9</v>
      </c>
      <c r="BH65" s="1" t="s">
        <v>244</v>
      </c>
      <c r="BI65" s="27" t="n">
        <v>6.43</v>
      </c>
      <c r="BJ65" s="27" t="n">
        <v>0.32</v>
      </c>
      <c r="BK65" s="27" t="n">
        <v>6.75</v>
      </c>
      <c r="BL65" s="1" t="s">
        <v>244</v>
      </c>
      <c r="BM65" s="27" t="n">
        <v>6</v>
      </c>
      <c r="BN65" s="27" t="n">
        <v>0.3</v>
      </c>
      <c r="BO65" s="27" t="n">
        <v>6.3</v>
      </c>
      <c r="BP65" s="1" t="s">
        <v>244</v>
      </c>
      <c r="BQ65" s="1" t="n">
        <v>71611632</v>
      </c>
      <c r="BR65" s="1" t="s">
        <v>247</v>
      </c>
      <c r="BS65" s="28" t="n">
        <v>0.05</v>
      </c>
      <c r="BT65" s="1" t="n">
        <f aca="false">IF(ISBLANK(G65),0,B65)</f>
        <v>0</v>
      </c>
      <c r="BU65" s="1" t="n">
        <f aca="false">IF(BT65=0,0,1)+BU64</f>
        <v>0</v>
      </c>
      <c r="BV65" s="22" t="str">
        <f aca="false">IFERROR(VLOOKUP(BW65,$BP$11:$BS$180,2,0),"")</f>
        <v/>
      </c>
      <c r="BW65" s="22" t="str">
        <f aca="false">IFERROR(INDEX($BT$11:$BT$180,MATCH(ROWS($I$10:I64),$BU$11:$BU$180,0),1),"")</f>
        <v/>
      </c>
      <c r="BX65" s="29" t="str">
        <f aca="false">IFERROR(VLOOKUP(BW65,BP65:BS234,3,0),"")</f>
        <v/>
      </c>
      <c r="BY65" s="30" t="str">
        <f aca="false">IFERROR(VLOOKUP(BW65,$B$11:$K$180,5,0),"")</f>
        <v/>
      </c>
      <c r="BZ65" s="29" t="str">
        <f aca="false">IFERROR(VLOOKUP(BW65,$B$11:$L$180,6,0),"")</f>
        <v/>
      </c>
      <c r="CA65" s="30" t="str">
        <f aca="false">IFERROR(VLOOKUP(BW65,$B$11:$K$180,9,0),"")</f>
        <v/>
      </c>
      <c r="CB65" s="31" t="str">
        <f aca="false">IFERROR(VLOOKUP(BW65,BP65:BS234,4,0),"")</f>
        <v/>
      </c>
      <c r="CC65" s="30" t="str">
        <f aca="false">IFERROR(VLOOKUP(BW65,$B$11:$K$180,10,0),"")</f>
        <v/>
      </c>
      <c r="CD65" s="30" t="str">
        <f aca="false">IFERROR(VLOOKUP(BW65,$B$11:$K$180,7,0),"")</f>
        <v/>
      </c>
    </row>
    <row r="66" customFormat="false" ht="14.75" hidden="false" customHeight="true" outlineLevel="0" collapsed="false">
      <c r="A66" s="23" t="s">
        <v>143</v>
      </c>
      <c r="B66" s="23" t="s">
        <v>248</v>
      </c>
      <c r="C66" s="23" t="s">
        <v>249</v>
      </c>
      <c r="D66" s="24" t="s">
        <v>250</v>
      </c>
      <c r="E66" s="25" t="n">
        <v>29.99</v>
      </c>
      <c r="F66" s="25" t="str">
        <f aca="false">IF($F$3=0.26,O66,IF($F$3=0.3,S66,IF($F$3=0.35,W66,IF($F$3=0.38,AA66,IF($F$3=0.4,AE66,IF($F$3=0.45,AI66,IF($F$3=0.46,AM66,IF($F$3=0.48,AQ66,IF($F$3=0.5,AU66,IF($F$3=0.52,AY66,IF($F$3=0.53,BC66,IF($F$3=0.4,BG66,IF($F$3=0.55,BK66,IF($F$3=0.58,BO66,""))))))))))))))</f>
        <v/>
      </c>
      <c r="G66" s="26"/>
      <c r="H66" s="25" t="str">
        <f aca="false">IFERROR(F66*G66,"")</f>
        <v/>
      </c>
      <c r="J66" s="13" t="e">
        <f aca="false">G66*(IF($F$3=0.26,M66,IF($F$3=0.3,Q66,IF($F$3=0.35,U66,IF($F$3=0.38,Y66,IF($F$3=0.4,AC66,IF($F$3=0.45,AG66,IF($F$3=0.46,AK66,IF($F$3=0.48,AO66,IF($F$3=0.5,AS66,IF($F$3=0.52,AW66,IF($F$3=0.53,BA66,IF($F$3=0.4,BE66,IF($F$3=0.55,BI66,IF($F$3=0.58,BM66,"")))))))))))))))</f>
        <v>#VALUE!</v>
      </c>
      <c r="K66" s="13" t="e">
        <f aca="false">G66*(IF($F$3=0.26,N66,IF($F$3=0.3,R66,IF($F$3=0.35,V66,IF($F$3=0.38,Z66,IF($F$3=0.4,AD66,IF($F$3=0.45,AH66,IF($F$3=0.46,AL66,IF($F$3=0.48,AP66,IF($F$3=0.5,AT66,IF($F$3=0.52,AX66,IF($F$3=0.53,BB66,IF($F$3=0.4,BF66,IF($F$3=0.55,BJ66,IF($F$3=0.58,BN66,"")))))))))))))))</f>
        <v>#VALUE!</v>
      </c>
      <c r="L66" s="1" t="s">
        <v>248</v>
      </c>
      <c r="M66" s="27" t="n">
        <v>21.13</v>
      </c>
      <c r="N66" s="27" t="n">
        <v>1.06</v>
      </c>
      <c r="O66" s="27" t="n">
        <v>22.19</v>
      </c>
      <c r="P66" s="1" t="s">
        <v>248</v>
      </c>
      <c r="Q66" s="27" t="n">
        <v>19.99</v>
      </c>
      <c r="R66" s="27" t="n">
        <v>1</v>
      </c>
      <c r="S66" s="27" t="n">
        <v>20.99</v>
      </c>
      <c r="T66" s="1" t="s">
        <v>248</v>
      </c>
      <c r="U66" s="21" t="n">
        <v>18.56</v>
      </c>
      <c r="V66" s="21" t="n">
        <v>0.93</v>
      </c>
      <c r="W66" s="21" t="n">
        <v>19.49</v>
      </c>
      <c r="X66" s="1" t="s">
        <v>248</v>
      </c>
      <c r="Y66" s="27" t="n">
        <v>17.7</v>
      </c>
      <c r="Z66" s="27" t="n">
        <v>0.89</v>
      </c>
      <c r="AA66" s="27" t="n">
        <v>18.59</v>
      </c>
      <c r="AB66" s="1" t="s">
        <v>248</v>
      </c>
      <c r="AC66" s="27" t="n">
        <v>17.13</v>
      </c>
      <c r="AD66" s="27" t="n">
        <v>0.86</v>
      </c>
      <c r="AE66" s="27" t="n">
        <v>17.99</v>
      </c>
      <c r="AF66" s="1" t="s">
        <v>248</v>
      </c>
      <c r="AG66" s="27" t="n">
        <v>15.7</v>
      </c>
      <c r="AH66" s="27" t="n">
        <v>0.79</v>
      </c>
      <c r="AI66" s="27" t="n">
        <v>16.49</v>
      </c>
      <c r="AJ66" s="1" t="s">
        <v>248</v>
      </c>
      <c r="AK66" s="27" t="n">
        <v>15.42</v>
      </c>
      <c r="AL66" s="27" t="n">
        <v>0.77</v>
      </c>
      <c r="AM66" s="27" t="n">
        <v>16.19</v>
      </c>
      <c r="AN66" s="1" t="s">
        <v>248</v>
      </c>
      <c r="AO66" s="27" t="n">
        <v>14.85</v>
      </c>
      <c r="AP66" s="27" t="n">
        <v>0.74</v>
      </c>
      <c r="AQ66" s="27" t="n">
        <v>15.59</v>
      </c>
      <c r="AR66" s="1" t="s">
        <v>248</v>
      </c>
      <c r="AS66" s="27" t="n">
        <v>14.29</v>
      </c>
      <c r="AT66" s="27" t="n">
        <v>0.71</v>
      </c>
      <c r="AU66" s="27" t="n">
        <v>15</v>
      </c>
      <c r="AV66" s="1" t="s">
        <v>248</v>
      </c>
      <c r="AW66" s="27" t="n">
        <v>13.71</v>
      </c>
      <c r="AX66" s="27" t="n">
        <v>0.69</v>
      </c>
      <c r="AY66" s="27" t="n">
        <v>14.4</v>
      </c>
      <c r="AZ66" s="1" t="s">
        <v>248</v>
      </c>
      <c r="BA66" s="27" t="n">
        <v>13.43</v>
      </c>
      <c r="BB66" s="27" t="n">
        <v>0.67</v>
      </c>
      <c r="BC66" s="27" t="n">
        <v>14.1</v>
      </c>
      <c r="BD66" s="1" t="s">
        <v>248</v>
      </c>
      <c r="BE66" s="27" t="n">
        <v>13.14</v>
      </c>
      <c r="BF66" s="27" t="n">
        <v>0.66</v>
      </c>
      <c r="BG66" s="27" t="n">
        <v>13.8</v>
      </c>
      <c r="BH66" s="1" t="s">
        <v>248</v>
      </c>
      <c r="BI66" s="27" t="n">
        <v>12.86</v>
      </c>
      <c r="BJ66" s="27" t="n">
        <v>0.64</v>
      </c>
      <c r="BK66" s="27" t="n">
        <v>13.5</v>
      </c>
      <c r="BL66" s="1" t="s">
        <v>248</v>
      </c>
      <c r="BM66" s="27" t="n">
        <v>12</v>
      </c>
      <c r="BN66" s="27" t="n">
        <v>0.6</v>
      </c>
      <c r="BO66" s="27" t="n">
        <v>12.6</v>
      </c>
      <c r="BP66" s="1" t="s">
        <v>248</v>
      </c>
      <c r="BQ66" s="1" t="n">
        <v>71611650</v>
      </c>
      <c r="BR66" s="1" t="s">
        <v>251</v>
      </c>
      <c r="BS66" s="28" t="n">
        <v>0.05</v>
      </c>
      <c r="BT66" s="1" t="n">
        <f aca="false">IF(ISBLANK(G66),0,B66)</f>
        <v>0</v>
      </c>
      <c r="BU66" s="1" t="n">
        <f aca="false">IF(BT66=0,0,1)+BU65</f>
        <v>0</v>
      </c>
      <c r="BV66" s="22" t="str">
        <f aca="false">IFERROR(VLOOKUP(BW66,$BP$11:$BS$180,2,0),"")</f>
        <v/>
      </c>
      <c r="BW66" s="22" t="str">
        <f aca="false">IFERROR(INDEX($BT$11:$BT$180,MATCH(ROWS($I$10:I65),$BU$11:$BU$180,0),1),"")</f>
        <v/>
      </c>
      <c r="BX66" s="29" t="str">
        <f aca="false">IFERROR(VLOOKUP(BW66,BP66:BS235,3,0),"")</f>
        <v/>
      </c>
      <c r="BY66" s="30" t="str">
        <f aca="false">IFERROR(VLOOKUP(BW66,$B$11:$K$180,5,0),"")</f>
        <v/>
      </c>
      <c r="BZ66" s="29" t="str">
        <f aca="false">IFERROR(VLOOKUP(BW66,$B$11:$L$180,6,0),"")</f>
        <v/>
      </c>
      <c r="CA66" s="30" t="str">
        <f aca="false">IFERROR(VLOOKUP(BW66,$B$11:$K$180,9,0),"")</f>
        <v/>
      </c>
      <c r="CB66" s="31" t="str">
        <f aca="false">IFERROR(VLOOKUP(BW66,BP66:BS235,4,0),"")</f>
        <v/>
      </c>
      <c r="CC66" s="30" t="str">
        <f aca="false">IFERROR(VLOOKUP(BW66,$B$11:$K$180,10,0),"")</f>
        <v/>
      </c>
      <c r="CD66" s="30" t="str">
        <f aca="false">IFERROR(VLOOKUP(BW66,$B$11:$K$180,7,0),"")</f>
        <v/>
      </c>
    </row>
    <row r="67" customFormat="false" ht="14.75" hidden="false" customHeight="true" outlineLevel="0" collapsed="false">
      <c r="A67" s="23" t="s">
        <v>143</v>
      </c>
      <c r="B67" s="23" t="s">
        <v>252</v>
      </c>
      <c r="C67" s="23" t="s">
        <v>253</v>
      </c>
      <c r="D67" s="24" t="s">
        <v>254</v>
      </c>
      <c r="E67" s="25" t="n">
        <v>29.99</v>
      </c>
      <c r="F67" s="25" t="str">
        <f aca="false">IF($F$3=0.26,O67,IF($F$3=0.3,S67,IF($F$3=0.35,W67,IF($F$3=0.38,AA67,IF($F$3=0.4,AE67,IF($F$3=0.45,AI67,IF($F$3=0.46,AM67,IF($F$3=0.48,AQ67,IF($F$3=0.5,AU67,IF($F$3=0.52,AY67,IF($F$3=0.53,BC67,IF($F$3=0.4,BG67,IF($F$3=0.55,BK67,IF($F$3=0.58,BO67,""))))))))))))))</f>
        <v/>
      </c>
      <c r="G67" s="26"/>
      <c r="H67" s="25" t="str">
        <f aca="false">IFERROR(F67*G67,"")</f>
        <v/>
      </c>
      <c r="J67" s="13" t="e">
        <f aca="false">G67*(IF($F$3=0.26,M67,IF($F$3=0.3,Q67,IF($F$3=0.35,U67,IF($F$3=0.38,Y67,IF($F$3=0.4,AC67,IF($F$3=0.45,AG67,IF($F$3=0.46,AK67,IF($F$3=0.48,AO67,IF($F$3=0.5,AS67,IF($F$3=0.52,AW67,IF($F$3=0.53,BA67,IF($F$3=0.4,BE67,IF($F$3=0.55,BI67,IF($F$3=0.58,BM67,"")))))))))))))))</f>
        <v>#VALUE!</v>
      </c>
      <c r="K67" s="13" t="e">
        <f aca="false">G67*(IF($F$3=0.26,N67,IF($F$3=0.3,R67,IF($F$3=0.35,V67,IF($F$3=0.38,Z67,IF($F$3=0.4,AD67,IF($F$3=0.45,AH67,IF($F$3=0.46,AL67,IF($F$3=0.48,AP67,IF($F$3=0.5,AT67,IF($F$3=0.52,AX67,IF($F$3=0.53,BB67,IF($F$3=0.4,BF67,IF($F$3=0.55,BJ67,IF($F$3=0.58,BN67,"")))))))))))))))</f>
        <v>#VALUE!</v>
      </c>
      <c r="L67" s="1" t="s">
        <v>252</v>
      </c>
      <c r="M67" s="27" t="n">
        <v>21.13</v>
      </c>
      <c r="N67" s="27" t="n">
        <v>1.06</v>
      </c>
      <c r="O67" s="27" t="n">
        <v>22.19</v>
      </c>
      <c r="P67" s="1" t="s">
        <v>252</v>
      </c>
      <c r="Q67" s="27" t="n">
        <v>19.99</v>
      </c>
      <c r="R67" s="27" t="n">
        <v>1</v>
      </c>
      <c r="S67" s="27" t="n">
        <v>20.99</v>
      </c>
      <c r="T67" s="1" t="s">
        <v>252</v>
      </c>
      <c r="U67" s="21" t="n">
        <v>18.56</v>
      </c>
      <c r="V67" s="21" t="n">
        <v>0.93</v>
      </c>
      <c r="W67" s="21" t="n">
        <v>19.49</v>
      </c>
      <c r="X67" s="1" t="s">
        <v>252</v>
      </c>
      <c r="Y67" s="27" t="n">
        <v>17.7</v>
      </c>
      <c r="Z67" s="27" t="n">
        <v>0.89</v>
      </c>
      <c r="AA67" s="27" t="n">
        <v>18.59</v>
      </c>
      <c r="AB67" s="1" t="s">
        <v>252</v>
      </c>
      <c r="AC67" s="27" t="n">
        <v>17.13</v>
      </c>
      <c r="AD67" s="27" t="n">
        <v>0.86</v>
      </c>
      <c r="AE67" s="27" t="n">
        <v>17.99</v>
      </c>
      <c r="AF67" s="1" t="s">
        <v>252</v>
      </c>
      <c r="AG67" s="27" t="n">
        <v>15.7</v>
      </c>
      <c r="AH67" s="27" t="n">
        <v>0.79</v>
      </c>
      <c r="AI67" s="27" t="n">
        <v>16.49</v>
      </c>
      <c r="AJ67" s="1" t="s">
        <v>252</v>
      </c>
      <c r="AK67" s="27" t="n">
        <v>15.42</v>
      </c>
      <c r="AL67" s="27" t="n">
        <v>0.77</v>
      </c>
      <c r="AM67" s="27" t="n">
        <v>16.19</v>
      </c>
      <c r="AN67" s="1" t="s">
        <v>252</v>
      </c>
      <c r="AO67" s="27" t="n">
        <v>14.85</v>
      </c>
      <c r="AP67" s="27" t="n">
        <v>0.74</v>
      </c>
      <c r="AQ67" s="27" t="n">
        <v>15.59</v>
      </c>
      <c r="AR67" s="1" t="s">
        <v>252</v>
      </c>
      <c r="AS67" s="27" t="n">
        <v>14.29</v>
      </c>
      <c r="AT67" s="27" t="n">
        <v>0.71</v>
      </c>
      <c r="AU67" s="27" t="n">
        <v>15</v>
      </c>
      <c r="AV67" s="1" t="s">
        <v>252</v>
      </c>
      <c r="AW67" s="27" t="n">
        <v>13.71</v>
      </c>
      <c r="AX67" s="27" t="n">
        <v>0.69</v>
      </c>
      <c r="AY67" s="27" t="n">
        <v>14.4</v>
      </c>
      <c r="AZ67" s="1" t="s">
        <v>252</v>
      </c>
      <c r="BA67" s="27" t="n">
        <v>13.43</v>
      </c>
      <c r="BB67" s="27" t="n">
        <v>0.67</v>
      </c>
      <c r="BC67" s="27" t="n">
        <v>14.1</v>
      </c>
      <c r="BD67" s="1" t="s">
        <v>252</v>
      </c>
      <c r="BE67" s="27" t="n">
        <v>13.14</v>
      </c>
      <c r="BF67" s="27" t="n">
        <v>0.66</v>
      </c>
      <c r="BG67" s="27" t="n">
        <v>13.8</v>
      </c>
      <c r="BH67" s="1" t="s">
        <v>252</v>
      </c>
      <c r="BI67" s="27" t="n">
        <v>12.86</v>
      </c>
      <c r="BJ67" s="27" t="n">
        <v>0.64</v>
      </c>
      <c r="BK67" s="27" t="n">
        <v>13.5</v>
      </c>
      <c r="BL67" s="1" t="s">
        <v>252</v>
      </c>
      <c r="BM67" s="27" t="n">
        <v>12</v>
      </c>
      <c r="BN67" s="27" t="n">
        <v>0.6</v>
      </c>
      <c r="BO67" s="27" t="n">
        <v>12.6</v>
      </c>
      <c r="BP67" s="1" t="s">
        <v>252</v>
      </c>
      <c r="BQ67" s="1" t="n">
        <v>71611651</v>
      </c>
      <c r="BR67" s="1" t="s">
        <v>255</v>
      </c>
      <c r="BS67" s="28" t="n">
        <v>0.05</v>
      </c>
      <c r="BT67" s="1" t="n">
        <f aca="false">IF(ISBLANK(G67),0,B67)</f>
        <v>0</v>
      </c>
      <c r="BU67" s="1" t="n">
        <f aca="false">IF(BT67=0,0,1)+BU66</f>
        <v>0</v>
      </c>
      <c r="BV67" s="22" t="str">
        <f aca="false">IFERROR(VLOOKUP(BW67,$BP$11:$BS$180,2,0),"")</f>
        <v/>
      </c>
      <c r="BW67" s="22" t="str">
        <f aca="false">IFERROR(INDEX($BT$11:$BT$180,MATCH(ROWS($I$10:I66),$BU$11:$BU$180,0),1),"")</f>
        <v/>
      </c>
      <c r="BX67" s="29" t="str">
        <f aca="false">IFERROR(VLOOKUP(BW67,BP67:BS236,3,0),"")</f>
        <v/>
      </c>
      <c r="BY67" s="30" t="str">
        <f aca="false">IFERROR(VLOOKUP(BW67,$B$11:$K$180,5,0),"")</f>
        <v/>
      </c>
      <c r="BZ67" s="29" t="str">
        <f aca="false">IFERROR(VLOOKUP(BW67,$B$11:$L$180,6,0),"")</f>
        <v/>
      </c>
      <c r="CA67" s="30" t="str">
        <f aca="false">IFERROR(VLOOKUP(BW67,$B$11:$K$180,9,0),"")</f>
        <v/>
      </c>
      <c r="CB67" s="31" t="str">
        <f aca="false">IFERROR(VLOOKUP(BW67,BP67:BS236,4,0),"")</f>
        <v/>
      </c>
      <c r="CC67" s="30" t="str">
        <f aca="false">IFERROR(VLOOKUP(BW67,$B$11:$K$180,10,0),"")</f>
        <v/>
      </c>
      <c r="CD67" s="30" t="str">
        <f aca="false">IFERROR(VLOOKUP(BW67,$B$11:$K$180,7,0),"")</f>
        <v/>
      </c>
    </row>
    <row r="68" customFormat="false" ht="14.75" hidden="false" customHeight="true" outlineLevel="0" collapsed="false">
      <c r="A68" s="23" t="s">
        <v>143</v>
      </c>
      <c r="B68" s="23" t="s">
        <v>256</v>
      </c>
      <c r="C68" s="23" t="s">
        <v>257</v>
      </c>
      <c r="D68" s="24" t="s">
        <v>258</v>
      </c>
      <c r="E68" s="25" t="n">
        <v>29.99</v>
      </c>
      <c r="F68" s="25" t="str">
        <f aca="false">IF($F$3=0.26,O68,IF($F$3=0.3,S68,IF($F$3=0.35,W68,IF($F$3=0.38,AA68,IF($F$3=0.4,AE68,IF($F$3=0.45,AI68,IF($F$3=0.46,AM68,IF($F$3=0.48,AQ68,IF($F$3=0.5,AU68,IF($F$3=0.52,AY68,IF($F$3=0.53,BC68,IF($F$3=0.4,BG68,IF($F$3=0.55,BK68,IF($F$3=0.58,BO68,""))))))))))))))</f>
        <v/>
      </c>
      <c r="G68" s="26"/>
      <c r="H68" s="25" t="str">
        <f aca="false">IFERROR(F68*G68,"")</f>
        <v/>
      </c>
      <c r="J68" s="13" t="e">
        <f aca="false">G68*(IF($F$3=0.26,M68,IF($F$3=0.3,Q68,IF($F$3=0.35,U68,IF($F$3=0.38,Y68,IF($F$3=0.4,AC68,IF($F$3=0.45,AG68,IF($F$3=0.46,AK68,IF($F$3=0.48,AO68,IF($F$3=0.5,AS68,IF($F$3=0.52,AW68,IF($F$3=0.53,BA68,IF($F$3=0.4,BE68,IF($F$3=0.55,BI68,IF($F$3=0.58,BM68,"")))))))))))))))</f>
        <v>#VALUE!</v>
      </c>
      <c r="K68" s="13" t="e">
        <f aca="false">G68*(IF($F$3=0.26,N68,IF($F$3=0.3,R68,IF($F$3=0.35,V68,IF($F$3=0.38,Z68,IF($F$3=0.4,AD68,IF($F$3=0.45,AH68,IF($F$3=0.46,AL68,IF($F$3=0.48,AP68,IF($F$3=0.5,AT68,IF($F$3=0.52,AX68,IF($F$3=0.53,BB68,IF($F$3=0.4,BF68,IF($F$3=0.55,BJ68,IF($F$3=0.58,BN68,"")))))))))))))))</f>
        <v>#VALUE!</v>
      </c>
      <c r="L68" s="1" t="s">
        <v>256</v>
      </c>
      <c r="M68" s="27" t="n">
        <v>21.13</v>
      </c>
      <c r="N68" s="27" t="n">
        <v>1.06</v>
      </c>
      <c r="O68" s="27" t="n">
        <v>22.19</v>
      </c>
      <c r="P68" s="1" t="s">
        <v>256</v>
      </c>
      <c r="Q68" s="27" t="n">
        <v>19.99</v>
      </c>
      <c r="R68" s="27" t="n">
        <v>1</v>
      </c>
      <c r="S68" s="27" t="n">
        <v>20.99</v>
      </c>
      <c r="T68" s="1" t="s">
        <v>256</v>
      </c>
      <c r="U68" s="21" t="n">
        <v>18.56</v>
      </c>
      <c r="V68" s="21" t="n">
        <v>0.93</v>
      </c>
      <c r="W68" s="21" t="n">
        <v>19.49</v>
      </c>
      <c r="X68" s="1" t="s">
        <v>256</v>
      </c>
      <c r="Y68" s="27" t="n">
        <v>17.7</v>
      </c>
      <c r="Z68" s="27" t="n">
        <v>0.89</v>
      </c>
      <c r="AA68" s="27" t="n">
        <v>18.59</v>
      </c>
      <c r="AB68" s="1" t="s">
        <v>256</v>
      </c>
      <c r="AC68" s="27" t="n">
        <v>17.13</v>
      </c>
      <c r="AD68" s="27" t="n">
        <v>0.86</v>
      </c>
      <c r="AE68" s="27" t="n">
        <v>17.99</v>
      </c>
      <c r="AF68" s="1" t="s">
        <v>256</v>
      </c>
      <c r="AG68" s="27" t="n">
        <v>15.7</v>
      </c>
      <c r="AH68" s="27" t="n">
        <v>0.79</v>
      </c>
      <c r="AI68" s="27" t="n">
        <v>16.49</v>
      </c>
      <c r="AJ68" s="1" t="s">
        <v>256</v>
      </c>
      <c r="AK68" s="27" t="n">
        <v>15.42</v>
      </c>
      <c r="AL68" s="27" t="n">
        <v>0.77</v>
      </c>
      <c r="AM68" s="27" t="n">
        <v>16.19</v>
      </c>
      <c r="AN68" s="1" t="s">
        <v>256</v>
      </c>
      <c r="AO68" s="27" t="n">
        <v>14.85</v>
      </c>
      <c r="AP68" s="27" t="n">
        <v>0.74</v>
      </c>
      <c r="AQ68" s="27" t="n">
        <v>15.59</v>
      </c>
      <c r="AR68" s="1" t="s">
        <v>256</v>
      </c>
      <c r="AS68" s="27" t="n">
        <v>14.29</v>
      </c>
      <c r="AT68" s="27" t="n">
        <v>0.71</v>
      </c>
      <c r="AU68" s="27" t="n">
        <v>15</v>
      </c>
      <c r="AV68" s="1" t="s">
        <v>256</v>
      </c>
      <c r="AW68" s="27" t="n">
        <v>13.71</v>
      </c>
      <c r="AX68" s="27" t="n">
        <v>0.69</v>
      </c>
      <c r="AY68" s="27" t="n">
        <v>14.4</v>
      </c>
      <c r="AZ68" s="1" t="s">
        <v>256</v>
      </c>
      <c r="BA68" s="27" t="n">
        <v>13.43</v>
      </c>
      <c r="BB68" s="27" t="n">
        <v>0.67</v>
      </c>
      <c r="BC68" s="27" t="n">
        <v>14.1</v>
      </c>
      <c r="BD68" s="1" t="s">
        <v>256</v>
      </c>
      <c r="BE68" s="27" t="n">
        <v>13.14</v>
      </c>
      <c r="BF68" s="27" t="n">
        <v>0.66</v>
      </c>
      <c r="BG68" s="27" t="n">
        <v>13.8</v>
      </c>
      <c r="BH68" s="1" t="s">
        <v>256</v>
      </c>
      <c r="BI68" s="27" t="n">
        <v>12.86</v>
      </c>
      <c r="BJ68" s="27" t="n">
        <v>0.64</v>
      </c>
      <c r="BK68" s="27" t="n">
        <v>13.5</v>
      </c>
      <c r="BL68" s="1" t="s">
        <v>256</v>
      </c>
      <c r="BM68" s="27" t="n">
        <v>12</v>
      </c>
      <c r="BN68" s="27" t="n">
        <v>0.6</v>
      </c>
      <c r="BO68" s="27" t="n">
        <v>12.6</v>
      </c>
      <c r="BP68" s="1" t="s">
        <v>256</v>
      </c>
      <c r="BQ68" s="1" t="n">
        <v>71611652</v>
      </c>
      <c r="BR68" s="1" t="s">
        <v>259</v>
      </c>
      <c r="BS68" s="28" t="n">
        <v>0.05</v>
      </c>
      <c r="BT68" s="1" t="n">
        <f aca="false">IF(ISBLANK(G68),0,B68)</f>
        <v>0</v>
      </c>
      <c r="BU68" s="1" t="n">
        <f aca="false">IF(BT68=0,0,1)+BU67</f>
        <v>0</v>
      </c>
      <c r="BV68" s="22" t="str">
        <f aca="false">IFERROR(VLOOKUP(BW68,$BP$11:$BS$180,2,0),"")</f>
        <v/>
      </c>
      <c r="BW68" s="22" t="str">
        <f aca="false">IFERROR(INDEX($BT$11:$BT$180,MATCH(ROWS($I$10:I67),$BU$11:$BU$180,0),1),"")</f>
        <v/>
      </c>
      <c r="BX68" s="29" t="str">
        <f aca="false">IFERROR(VLOOKUP(BW68,BP68:BS237,3,0),"")</f>
        <v/>
      </c>
      <c r="BY68" s="30" t="str">
        <f aca="false">IFERROR(VLOOKUP(BW68,$B$11:$K$180,5,0),"")</f>
        <v/>
      </c>
      <c r="BZ68" s="29" t="str">
        <f aca="false">IFERROR(VLOOKUP(BW68,$B$11:$L$180,6,0),"")</f>
        <v/>
      </c>
      <c r="CA68" s="30" t="str">
        <f aca="false">IFERROR(VLOOKUP(BW68,$B$11:$K$180,9,0),"")</f>
        <v/>
      </c>
      <c r="CB68" s="31" t="str">
        <f aca="false">IFERROR(VLOOKUP(BW68,BP68:BS237,4,0),"")</f>
        <v/>
      </c>
      <c r="CC68" s="30" t="str">
        <f aca="false">IFERROR(VLOOKUP(BW68,$B$11:$K$180,10,0),"")</f>
        <v/>
      </c>
      <c r="CD68" s="30" t="str">
        <f aca="false">IFERROR(VLOOKUP(BW68,$B$11:$K$180,7,0),"")</f>
        <v/>
      </c>
    </row>
    <row r="69" customFormat="false" ht="14.75" hidden="false" customHeight="true" outlineLevel="0" collapsed="false">
      <c r="A69" s="23" t="s">
        <v>143</v>
      </c>
      <c r="B69" s="23" t="s">
        <v>260</v>
      </c>
      <c r="C69" s="23" t="s">
        <v>261</v>
      </c>
      <c r="D69" s="24" t="s">
        <v>262</v>
      </c>
      <c r="E69" s="25" t="n">
        <v>29.99</v>
      </c>
      <c r="F69" s="25" t="str">
        <f aca="false">IF($F$3=0.26,O69,IF($F$3=0.3,S69,IF($F$3=0.35,W69,IF($F$3=0.38,AA69,IF($F$3=0.4,AE69,IF($F$3=0.45,AI69,IF($F$3=0.46,AM69,IF($F$3=0.48,AQ69,IF($F$3=0.5,AU69,IF($F$3=0.52,AY69,IF($F$3=0.53,BC69,IF($F$3=0.4,BG69,IF($F$3=0.55,BK69,IF($F$3=0.58,BO69,""))))))))))))))</f>
        <v/>
      </c>
      <c r="G69" s="26"/>
      <c r="H69" s="25" t="str">
        <f aca="false">IFERROR(F69*G69,"")</f>
        <v/>
      </c>
      <c r="J69" s="13" t="e">
        <f aca="false">G69*(IF($F$3=0.26,M69,IF($F$3=0.3,Q69,IF($F$3=0.35,U69,IF($F$3=0.38,Y69,IF($F$3=0.4,AC69,IF($F$3=0.45,AG69,IF($F$3=0.46,AK69,IF($F$3=0.48,AO69,IF($F$3=0.5,AS69,IF($F$3=0.52,AW69,IF($F$3=0.53,BA69,IF($F$3=0.4,BE69,IF($F$3=0.55,BI69,IF($F$3=0.58,BM69,"")))))))))))))))</f>
        <v>#VALUE!</v>
      </c>
      <c r="K69" s="13" t="e">
        <f aca="false">G69*(IF($F$3=0.26,N69,IF($F$3=0.3,R69,IF($F$3=0.35,V69,IF($F$3=0.38,Z69,IF($F$3=0.4,AD69,IF($F$3=0.45,AH69,IF($F$3=0.46,AL69,IF($F$3=0.48,AP69,IF($F$3=0.5,AT69,IF($F$3=0.52,AX69,IF($F$3=0.53,BB69,IF($F$3=0.4,BF69,IF($F$3=0.55,BJ69,IF($F$3=0.58,BN69,"")))))))))))))))</f>
        <v>#VALUE!</v>
      </c>
      <c r="L69" s="1" t="s">
        <v>260</v>
      </c>
      <c r="M69" s="27" t="n">
        <v>21.13</v>
      </c>
      <c r="N69" s="27" t="n">
        <v>1.06</v>
      </c>
      <c r="O69" s="27" t="n">
        <v>22.19</v>
      </c>
      <c r="P69" s="1" t="s">
        <v>260</v>
      </c>
      <c r="Q69" s="27" t="n">
        <v>19.99</v>
      </c>
      <c r="R69" s="27" t="n">
        <v>1</v>
      </c>
      <c r="S69" s="27" t="n">
        <v>20.99</v>
      </c>
      <c r="T69" s="1" t="s">
        <v>260</v>
      </c>
      <c r="U69" s="21" t="n">
        <v>18.56</v>
      </c>
      <c r="V69" s="21" t="n">
        <v>0.93</v>
      </c>
      <c r="W69" s="21" t="n">
        <v>19.49</v>
      </c>
      <c r="X69" s="1" t="s">
        <v>260</v>
      </c>
      <c r="Y69" s="27" t="n">
        <v>17.7</v>
      </c>
      <c r="Z69" s="27" t="n">
        <v>0.89</v>
      </c>
      <c r="AA69" s="27" t="n">
        <v>18.59</v>
      </c>
      <c r="AB69" s="1" t="s">
        <v>260</v>
      </c>
      <c r="AC69" s="27" t="n">
        <v>17.13</v>
      </c>
      <c r="AD69" s="27" t="n">
        <v>0.86</v>
      </c>
      <c r="AE69" s="27" t="n">
        <v>17.99</v>
      </c>
      <c r="AF69" s="1" t="s">
        <v>260</v>
      </c>
      <c r="AG69" s="27" t="n">
        <v>15.7</v>
      </c>
      <c r="AH69" s="27" t="n">
        <v>0.79</v>
      </c>
      <c r="AI69" s="27" t="n">
        <v>16.49</v>
      </c>
      <c r="AJ69" s="1" t="s">
        <v>260</v>
      </c>
      <c r="AK69" s="27" t="n">
        <v>15.42</v>
      </c>
      <c r="AL69" s="27" t="n">
        <v>0.77</v>
      </c>
      <c r="AM69" s="27" t="n">
        <v>16.19</v>
      </c>
      <c r="AN69" s="1" t="s">
        <v>260</v>
      </c>
      <c r="AO69" s="27" t="n">
        <v>14.85</v>
      </c>
      <c r="AP69" s="27" t="n">
        <v>0.74</v>
      </c>
      <c r="AQ69" s="27" t="n">
        <v>15.59</v>
      </c>
      <c r="AR69" s="1" t="s">
        <v>260</v>
      </c>
      <c r="AS69" s="27" t="n">
        <v>14.29</v>
      </c>
      <c r="AT69" s="27" t="n">
        <v>0.71</v>
      </c>
      <c r="AU69" s="27" t="n">
        <v>15</v>
      </c>
      <c r="AV69" s="1" t="s">
        <v>260</v>
      </c>
      <c r="AW69" s="27" t="n">
        <v>13.71</v>
      </c>
      <c r="AX69" s="27" t="n">
        <v>0.69</v>
      </c>
      <c r="AY69" s="27" t="n">
        <v>14.4</v>
      </c>
      <c r="AZ69" s="1" t="s">
        <v>260</v>
      </c>
      <c r="BA69" s="27" t="n">
        <v>13.43</v>
      </c>
      <c r="BB69" s="27" t="n">
        <v>0.67</v>
      </c>
      <c r="BC69" s="27" t="n">
        <v>14.1</v>
      </c>
      <c r="BD69" s="1" t="s">
        <v>260</v>
      </c>
      <c r="BE69" s="27" t="n">
        <v>13.14</v>
      </c>
      <c r="BF69" s="27" t="n">
        <v>0.66</v>
      </c>
      <c r="BG69" s="27" t="n">
        <v>13.8</v>
      </c>
      <c r="BH69" s="1" t="s">
        <v>260</v>
      </c>
      <c r="BI69" s="27" t="n">
        <v>12.86</v>
      </c>
      <c r="BJ69" s="27" t="n">
        <v>0.64</v>
      </c>
      <c r="BK69" s="27" t="n">
        <v>13.5</v>
      </c>
      <c r="BL69" s="1" t="s">
        <v>260</v>
      </c>
      <c r="BM69" s="27" t="n">
        <v>12</v>
      </c>
      <c r="BN69" s="27" t="n">
        <v>0.6</v>
      </c>
      <c r="BO69" s="27" t="n">
        <v>12.6</v>
      </c>
      <c r="BP69" s="1" t="s">
        <v>260</v>
      </c>
      <c r="BQ69" s="1" t="n">
        <v>71611644</v>
      </c>
      <c r="BR69" s="1" t="s">
        <v>263</v>
      </c>
      <c r="BS69" s="28" t="n">
        <v>0.05</v>
      </c>
      <c r="BT69" s="1" t="n">
        <f aca="false">IF(ISBLANK(G69),0,B69)</f>
        <v>0</v>
      </c>
      <c r="BU69" s="1" t="n">
        <f aca="false">IF(BT69=0,0,1)+BU68</f>
        <v>0</v>
      </c>
      <c r="BV69" s="22" t="str">
        <f aca="false">IFERROR(VLOOKUP(BW69,$BP$11:$BS$180,2,0),"")</f>
        <v/>
      </c>
      <c r="BW69" s="22" t="str">
        <f aca="false">IFERROR(INDEX($BT$11:$BT$180,MATCH(ROWS($I$10:I68),$BU$11:$BU$180,0),1),"")</f>
        <v/>
      </c>
      <c r="BX69" s="29" t="str">
        <f aca="false">IFERROR(VLOOKUP(BW69,BP69:BS238,3,0),"")</f>
        <v/>
      </c>
      <c r="BY69" s="30" t="str">
        <f aca="false">IFERROR(VLOOKUP(BW69,$B$11:$K$180,5,0),"")</f>
        <v/>
      </c>
      <c r="BZ69" s="29" t="str">
        <f aca="false">IFERROR(VLOOKUP(BW69,$B$11:$L$180,6,0),"")</f>
        <v/>
      </c>
      <c r="CA69" s="30" t="str">
        <f aca="false">IFERROR(VLOOKUP(BW69,$B$11:$K$180,9,0),"")</f>
        <v/>
      </c>
      <c r="CB69" s="31" t="str">
        <f aca="false">IFERROR(VLOOKUP(BW69,BP69:BS238,4,0),"")</f>
        <v/>
      </c>
      <c r="CC69" s="30" t="str">
        <f aca="false">IFERROR(VLOOKUP(BW69,$B$11:$K$180,10,0),"")</f>
        <v/>
      </c>
      <c r="CD69" s="30" t="str">
        <f aca="false">IFERROR(VLOOKUP(BW69,$B$11:$K$180,7,0),"")</f>
        <v/>
      </c>
    </row>
    <row r="70" customFormat="false" ht="14.75" hidden="false" customHeight="true" outlineLevel="0" collapsed="false">
      <c r="A70" s="23" t="s">
        <v>143</v>
      </c>
      <c r="B70" s="23" t="s">
        <v>264</v>
      </c>
      <c r="C70" s="23" t="s">
        <v>265</v>
      </c>
      <c r="D70" s="24" t="s">
        <v>266</v>
      </c>
      <c r="E70" s="25" t="n">
        <v>29.99</v>
      </c>
      <c r="F70" s="25" t="str">
        <f aca="false">IF($F$3=0.26,O70,IF($F$3=0.3,S70,IF($F$3=0.35,W70,IF($F$3=0.38,AA70,IF($F$3=0.4,AE70,IF($F$3=0.45,AI70,IF($F$3=0.46,AM70,IF($F$3=0.48,AQ70,IF($F$3=0.5,AU70,IF($F$3=0.52,AY70,IF($F$3=0.53,BC70,IF($F$3=0.4,BG70,IF($F$3=0.55,BK70,IF($F$3=0.58,BO70,""))))))))))))))</f>
        <v/>
      </c>
      <c r="G70" s="26"/>
      <c r="H70" s="25" t="str">
        <f aca="false">IFERROR(F70*G70,"")</f>
        <v/>
      </c>
      <c r="J70" s="13" t="e">
        <f aca="false">G70*(IF($F$3=0.26,M70,IF($F$3=0.3,Q70,IF($F$3=0.35,U70,IF($F$3=0.38,Y70,IF($F$3=0.4,AC70,IF($F$3=0.45,AG70,IF($F$3=0.46,AK70,IF($F$3=0.48,AO70,IF($F$3=0.5,AS70,IF($F$3=0.52,AW70,IF($F$3=0.53,BA70,IF($F$3=0.4,BE70,IF($F$3=0.55,BI70,IF($F$3=0.58,BM70,"")))))))))))))))</f>
        <v>#VALUE!</v>
      </c>
      <c r="K70" s="13" t="e">
        <f aca="false">G70*(IF($F$3=0.26,N70,IF($F$3=0.3,R70,IF($F$3=0.35,V70,IF($F$3=0.38,Z70,IF($F$3=0.4,AD70,IF($F$3=0.45,AH70,IF($F$3=0.46,AL70,IF($F$3=0.48,AP70,IF($F$3=0.5,AT70,IF($F$3=0.52,AX70,IF($F$3=0.53,BB70,IF($F$3=0.4,BF70,IF($F$3=0.55,BJ70,IF($F$3=0.58,BN70,"")))))))))))))))</f>
        <v>#VALUE!</v>
      </c>
      <c r="L70" s="1" t="s">
        <v>264</v>
      </c>
      <c r="M70" s="27" t="n">
        <v>21.13</v>
      </c>
      <c r="N70" s="27" t="n">
        <v>1.06</v>
      </c>
      <c r="O70" s="27" t="n">
        <v>22.19</v>
      </c>
      <c r="P70" s="1" t="s">
        <v>264</v>
      </c>
      <c r="Q70" s="27" t="n">
        <v>19.99</v>
      </c>
      <c r="R70" s="27" t="n">
        <v>1</v>
      </c>
      <c r="S70" s="27" t="n">
        <v>20.99</v>
      </c>
      <c r="T70" s="1" t="s">
        <v>264</v>
      </c>
      <c r="U70" s="21" t="n">
        <v>18.56</v>
      </c>
      <c r="V70" s="21" t="n">
        <v>0.93</v>
      </c>
      <c r="W70" s="21" t="n">
        <v>19.49</v>
      </c>
      <c r="X70" s="1" t="s">
        <v>264</v>
      </c>
      <c r="Y70" s="27" t="n">
        <v>17.7</v>
      </c>
      <c r="Z70" s="27" t="n">
        <v>0.89</v>
      </c>
      <c r="AA70" s="27" t="n">
        <v>18.59</v>
      </c>
      <c r="AB70" s="1" t="s">
        <v>264</v>
      </c>
      <c r="AC70" s="27" t="n">
        <v>17.13</v>
      </c>
      <c r="AD70" s="27" t="n">
        <v>0.86</v>
      </c>
      <c r="AE70" s="27" t="n">
        <v>17.99</v>
      </c>
      <c r="AF70" s="1" t="s">
        <v>264</v>
      </c>
      <c r="AG70" s="27" t="n">
        <v>15.7</v>
      </c>
      <c r="AH70" s="27" t="n">
        <v>0.79</v>
      </c>
      <c r="AI70" s="27" t="n">
        <v>16.49</v>
      </c>
      <c r="AJ70" s="1" t="s">
        <v>264</v>
      </c>
      <c r="AK70" s="27" t="n">
        <v>15.42</v>
      </c>
      <c r="AL70" s="27" t="n">
        <v>0.77</v>
      </c>
      <c r="AM70" s="27" t="n">
        <v>16.19</v>
      </c>
      <c r="AN70" s="1" t="s">
        <v>264</v>
      </c>
      <c r="AO70" s="27" t="n">
        <v>14.85</v>
      </c>
      <c r="AP70" s="27" t="n">
        <v>0.74</v>
      </c>
      <c r="AQ70" s="27" t="n">
        <v>15.59</v>
      </c>
      <c r="AR70" s="1" t="s">
        <v>264</v>
      </c>
      <c r="AS70" s="27" t="n">
        <v>14.29</v>
      </c>
      <c r="AT70" s="27" t="n">
        <v>0.71</v>
      </c>
      <c r="AU70" s="27" t="n">
        <v>15</v>
      </c>
      <c r="AV70" s="1" t="s">
        <v>264</v>
      </c>
      <c r="AW70" s="27" t="n">
        <v>13.71</v>
      </c>
      <c r="AX70" s="27" t="n">
        <v>0.69</v>
      </c>
      <c r="AY70" s="27" t="n">
        <v>14.4</v>
      </c>
      <c r="AZ70" s="1" t="s">
        <v>264</v>
      </c>
      <c r="BA70" s="27" t="n">
        <v>13.43</v>
      </c>
      <c r="BB70" s="27" t="n">
        <v>0.67</v>
      </c>
      <c r="BC70" s="27" t="n">
        <v>14.1</v>
      </c>
      <c r="BD70" s="1" t="s">
        <v>264</v>
      </c>
      <c r="BE70" s="27" t="n">
        <v>13.14</v>
      </c>
      <c r="BF70" s="27" t="n">
        <v>0.66</v>
      </c>
      <c r="BG70" s="27" t="n">
        <v>13.8</v>
      </c>
      <c r="BH70" s="1" t="s">
        <v>264</v>
      </c>
      <c r="BI70" s="27" t="n">
        <v>12.86</v>
      </c>
      <c r="BJ70" s="27" t="n">
        <v>0.64</v>
      </c>
      <c r="BK70" s="27" t="n">
        <v>13.5</v>
      </c>
      <c r="BL70" s="1" t="s">
        <v>264</v>
      </c>
      <c r="BM70" s="27" t="n">
        <v>12</v>
      </c>
      <c r="BN70" s="27" t="n">
        <v>0.6</v>
      </c>
      <c r="BO70" s="27" t="n">
        <v>12.6</v>
      </c>
      <c r="BP70" s="1" t="s">
        <v>264</v>
      </c>
      <c r="BQ70" s="1" t="n">
        <v>71611645</v>
      </c>
      <c r="BR70" s="1" t="s">
        <v>267</v>
      </c>
      <c r="BS70" s="28" t="n">
        <v>0.05</v>
      </c>
      <c r="BT70" s="1" t="n">
        <f aca="false">IF(ISBLANK(G70),0,B70)</f>
        <v>0</v>
      </c>
      <c r="BU70" s="1" t="n">
        <f aca="false">IF(BT70=0,0,1)+BU69</f>
        <v>0</v>
      </c>
      <c r="BV70" s="22" t="str">
        <f aca="false">IFERROR(VLOOKUP(BW70,$BP$11:$BS$180,2,0),"")</f>
        <v/>
      </c>
      <c r="BW70" s="22" t="str">
        <f aca="false">IFERROR(INDEX($BT$11:$BT$180,MATCH(ROWS($I$10:I69),$BU$11:$BU$180,0),1),"")</f>
        <v/>
      </c>
      <c r="BX70" s="29" t="str">
        <f aca="false">IFERROR(VLOOKUP(BW70,BP70:BS239,3,0),"")</f>
        <v/>
      </c>
      <c r="BY70" s="30" t="str">
        <f aca="false">IFERROR(VLOOKUP(BW70,$B$11:$K$180,5,0),"")</f>
        <v/>
      </c>
      <c r="BZ70" s="29" t="str">
        <f aca="false">IFERROR(VLOOKUP(BW70,$B$11:$L$180,6,0),"")</f>
        <v/>
      </c>
      <c r="CA70" s="30" t="str">
        <f aca="false">IFERROR(VLOOKUP(BW70,$B$11:$K$180,9,0),"")</f>
        <v/>
      </c>
      <c r="CB70" s="31" t="str">
        <f aca="false">IFERROR(VLOOKUP(BW70,BP70:BS239,4,0),"")</f>
        <v/>
      </c>
      <c r="CC70" s="30" t="str">
        <f aca="false">IFERROR(VLOOKUP(BW70,$B$11:$K$180,10,0),"")</f>
        <v/>
      </c>
      <c r="CD70" s="30" t="str">
        <f aca="false">IFERROR(VLOOKUP(BW70,$B$11:$K$180,7,0),"")</f>
        <v/>
      </c>
    </row>
    <row r="71" customFormat="false" ht="14.75" hidden="false" customHeight="true" outlineLevel="0" collapsed="false">
      <c r="A71" s="23" t="s">
        <v>143</v>
      </c>
      <c r="B71" s="23" t="s">
        <v>268</v>
      </c>
      <c r="C71" s="23" t="s">
        <v>269</v>
      </c>
      <c r="D71" s="24" t="s">
        <v>270</v>
      </c>
      <c r="E71" s="25" t="n">
        <v>29.99</v>
      </c>
      <c r="F71" s="25" t="str">
        <f aca="false">IF($F$3=0.26,O71,IF($F$3=0.3,S71,IF($F$3=0.35,W71,IF($F$3=0.38,AA71,IF($F$3=0.4,AE71,IF($F$3=0.45,AI71,IF($F$3=0.46,AM71,IF($F$3=0.48,AQ71,IF($F$3=0.5,AU71,IF($F$3=0.52,AY71,IF($F$3=0.53,BC71,IF($F$3=0.4,BG71,IF($F$3=0.55,BK71,IF($F$3=0.58,BO71,""))))))))))))))</f>
        <v/>
      </c>
      <c r="G71" s="26"/>
      <c r="H71" s="25" t="str">
        <f aca="false">IFERROR(F71*G71,"")</f>
        <v/>
      </c>
      <c r="J71" s="13" t="e">
        <f aca="false">G71*(IF($F$3=0.26,M71,IF($F$3=0.3,Q71,IF($F$3=0.35,U71,IF($F$3=0.38,Y71,IF($F$3=0.4,AC71,IF($F$3=0.45,AG71,IF($F$3=0.46,AK71,IF($F$3=0.48,AO71,IF($F$3=0.5,AS71,IF($F$3=0.52,AW71,IF($F$3=0.53,BA71,IF($F$3=0.4,BE71,IF($F$3=0.55,BI71,IF($F$3=0.58,BM71,"")))))))))))))))</f>
        <v>#VALUE!</v>
      </c>
      <c r="K71" s="13" t="e">
        <f aca="false">G71*(IF($F$3=0.26,N71,IF($F$3=0.3,R71,IF($F$3=0.35,V71,IF($F$3=0.38,Z71,IF($F$3=0.4,AD71,IF($F$3=0.45,AH71,IF($F$3=0.46,AL71,IF($F$3=0.48,AP71,IF($F$3=0.5,AT71,IF($F$3=0.52,AX71,IF($F$3=0.53,BB71,IF($F$3=0.4,BF71,IF($F$3=0.55,BJ71,IF($F$3=0.58,BN71,"")))))))))))))))</f>
        <v>#VALUE!</v>
      </c>
      <c r="L71" s="1" t="s">
        <v>268</v>
      </c>
      <c r="M71" s="27" t="n">
        <v>21.13</v>
      </c>
      <c r="N71" s="27" t="n">
        <v>1.06</v>
      </c>
      <c r="O71" s="27" t="n">
        <v>22.19</v>
      </c>
      <c r="P71" s="1" t="s">
        <v>268</v>
      </c>
      <c r="Q71" s="27" t="n">
        <v>19.99</v>
      </c>
      <c r="R71" s="27" t="n">
        <v>1</v>
      </c>
      <c r="S71" s="27" t="n">
        <v>20.99</v>
      </c>
      <c r="T71" s="1" t="s">
        <v>268</v>
      </c>
      <c r="U71" s="21" t="n">
        <v>18.56</v>
      </c>
      <c r="V71" s="21" t="n">
        <v>0.93</v>
      </c>
      <c r="W71" s="21" t="n">
        <v>19.49</v>
      </c>
      <c r="X71" s="1" t="s">
        <v>268</v>
      </c>
      <c r="Y71" s="27" t="n">
        <v>17.7</v>
      </c>
      <c r="Z71" s="27" t="n">
        <v>0.89</v>
      </c>
      <c r="AA71" s="27" t="n">
        <v>18.59</v>
      </c>
      <c r="AB71" s="1" t="s">
        <v>268</v>
      </c>
      <c r="AC71" s="27" t="n">
        <v>17.13</v>
      </c>
      <c r="AD71" s="27" t="n">
        <v>0.86</v>
      </c>
      <c r="AE71" s="27" t="n">
        <v>17.99</v>
      </c>
      <c r="AF71" s="1" t="s">
        <v>268</v>
      </c>
      <c r="AG71" s="27" t="n">
        <v>15.7</v>
      </c>
      <c r="AH71" s="27" t="n">
        <v>0.79</v>
      </c>
      <c r="AI71" s="27" t="n">
        <v>16.49</v>
      </c>
      <c r="AJ71" s="1" t="s">
        <v>268</v>
      </c>
      <c r="AK71" s="27" t="n">
        <v>15.42</v>
      </c>
      <c r="AL71" s="27" t="n">
        <v>0.77</v>
      </c>
      <c r="AM71" s="27" t="n">
        <v>16.19</v>
      </c>
      <c r="AN71" s="1" t="s">
        <v>268</v>
      </c>
      <c r="AO71" s="27" t="n">
        <v>14.85</v>
      </c>
      <c r="AP71" s="27" t="n">
        <v>0.74</v>
      </c>
      <c r="AQ71" s="27" t="n">
        <v>15.59</v>
      </c>
      <c r="AR71" s="1" t="s">
        <v>268</v>
      </c>
      <c r="AS71" s="27" t="n">
        <v>14.29</v>
      </c>
      <c r="AT71" s="27" t="n">
        <v>0.71</v>
      </c>
      <c r="AU71" s="27" t="n">
        <v>15</v>
      </c>
      <c r="AV71" s="1" t="s">
        <v>268</v>
      </c>
      <c r="AW71" s="27" t="n">
        <v>13.71</v>
      </c>
      <c r="AX71" s="27" t="n">
        <v>0.69</v>
      </c>
      <c r="AY71" s="27" t="n">
        <v>14.4</v>
      </c>
      <c r="AZ71" s="1" t="s">
        <v>268</v>
      </c>
      <c r="BA71" s="27" t="n">
        <v>13.43</v>
      </c>
      <c r="BB71" s="27" t="n">
        <v>0.67</v>
      </c>
      <c r="BC71" s="27" t="n">
        <v>14.1</v>
      </c>
      <c r="BD71" s="1" t="s">
        <v>268</v>
      </c>
      <c r="BE71" s="27" t="n">
        <v>13.14</v>
      </c>
      <c r="BF71" s="27" t="n">
        <v>0.66</v>
      </c>
      <c r="BG71" s="27" t="n">
        <v>13.8</v>
      </c>
      <c r="BH71" s="1" t="s">
        <v>268</v>
      </c>
      <c r="BI71" s="27" t="n">
        <v>12.86</v>
      </c>
      <c r="BJ71" s="27" t="n">
        <v>0.64</v>
      </c>
      <c r="BK71" s="27" t="n">
        <v>13.5</v>
      </c>
      <c r="BL71" s="1" t="s">
        <v>268</v>
      </c>
      <c r="BM71" s="27" t="n">
        <v>12</v>
      </c>
      <c r="BN71" s="27" t="n">
        <v>0.6</v>
      </c>
      <c r="BO71" s="27" t="n">
        <v>12.6</v>
      </c>
      <c r="BP71" s="1" t="s">
        <v>268</v>
      </c>
      <c r="BQ71" s="1" t="n">
        <v>71611646</v>
      </c>
      <c r="BR71" s="1" t="s">
        <v>271</v>
      </c>
      <c r="BS71" s="28" t="n">
        <v>0.05</v>
      </c>
      <c r="BT71" s="1" t="n">
        <f aca="false">IF(ISBLANK(G71),0,B71)</f>
        <v>0</v>
      </c>
      <c r="BU71" s="1" t="n">
        <f aca="false">IF(BT71=0,0,1)+BU70</f>
        <v>0</v>
      </c>
      <c r="BV71" s="22" t="str">
        <f aca="false">IFERROR(VLOOKUP(BW71,$BP$11:$BS$180,2,0),"")</f>
        <v/>
      </c>
      <c r="BW71" s="22" t="str">
        <f aca="false">IFERROR(INDEX($BT$11:$BT$180,MATCH(ROWS($I$10:I70),$BU$11:$BU$180,0),1),"")</f>
        <v/>
      </c>
      <c r="BX71" s="29" t="str">
        <f aca="false">IFERROR(VLOOKUP(BW71,BP71:BS240,3,0),"")</f>
        <v/>
      </c>
      <c r="BY71" s="30" t="str">
        <f aca="false">IFERROR(VLOOKUP(BW71,$B$11:$K$180,5,0),"")</f>
        <v/>
      </c>
      <c r="BZ71" s="29" t="str">
        <f aca="false">IFERROR(VLOOKUP(BW71,$B$11:$L$180,6,0),"")</f>
        <v/>
      </c>
      <c r="CA71" s="30" t="str">
        <f aca="false">IFERROR(VLOOKUP(BW71,$B$11:$K$180,9,0),"")</f>
        <v/>
      </c>
      <c r="CB71" s="31" t="str">
        <f aca="false">IFERROR(VLOOKUP(BW71,BP71:BS240,4,0),"")</f>
        <v/>
      </c>
      <c r="CC71" s="30" t="str">
        <f aca="false">IFERROR(VLOOKUP(BW71,$B$11:$K$180,10,0),"")</f>
        <v/>
      </c>
      <c r="CD71" s="30" t="str">
        <f aca="false">IFERROR(VLOOKUP(BW71,$B$11:$K$180,7,0),"")</f>
        <v/>
      </c>
    </row>
    <row r="72" customFormat="false" ht="14.75" hidden="false" customHeight="true" outlineLevel="0" collapsed="false">
      <c r="A72" s="23" t="s">
        <v>143</v>
      </c>
      <c r="B72" s="23" t="s">
        <v>272</v>
      </c>
      <c r="C72" s="23" t="s">
        <v>273</v>
      </c>
      <c r="D72" s="24" t="s">
        <v>274</v>
      </c>
      <c r="E72" s="25" t="n">
        <v>29.99</v>
      </c>
      <c r="F72" s="25" t="str">
        <f aca="false">IF($F$3=0.26,O72,IF($F$3=0.3,S72,IF($F$3=0.35,W72,IF($F$3=0.38,AA72,IF($F$3=0.4,AE72,IF($F$3=0.45,AI72,IF($F$3=0.46,AM72,IF($F$3=0.48,AQ72,IF($F$3=0.5,AU72,IF($F$3=0.52,AY72,IF($F$3=0.53,BC72,IF($F$3=0.4,BG72,IF($F$3=0.55,BK72,IF($F$3=0.58,BO72,""))))))))))))))</f>
        <v/>
      </c>
      <c r="G72" s="26"/>
      <c r="H72" s="25" t="str">
        <f aca="false">IFERROR(F72*G72,"")</f>
        <v/>
      </c>
      <c r="J72" s="13" t="e">
        <f aca="false">G72*(IF($F$3=0.26,M72,IF($F$3=0.3,Q72,IF($F$3=0.35,U72,IF($F$3=0.38,Y72,IF($F$3=0.4,AC72,IF($F$3=0.45,AG72,IF($F$3=0.46,AK72,IF($F$3=0.48,AO72,IF($F$3=0.5,AS72,IF($F$3=0.52,AW72,IF($F$3=0.53,BA72,IF($F$3=0.4,BE72,IF($F$3=0.55,BI72,IF($F$3=0.58,BM72,"")))))))))))))))</f>
        <v>#VALUE!</v>
      </c>
      <c r="K72" s="13" t="e">
        <f aca="false">G72*(IF($F$3=0.26,N72,IF($F$3=0.3,R72,IF($F$3=0.35,V72,IF($F$3=0.38,Z72,IF($F$3=0.4,AD72,IF($F$3=0.45,AH72,IF($F$3=0.46,AL72,IF($F$3=0.48,AP72,IF($F$3=0.5,AT72,IF($F$3=0.52,AX72,IF($F$3=0.53,BB72,IF($F$3=0.4,BF72,IF($F$3=0.55,BJ72,IF($F$3=0.58,BN72,"")))))))))))))))</f>
        <v>#VALUE!</v>
      </c>
      <c r="L72" s="1" t="s">
        <v>272</v>
      </c>
      <c r="M72" s="27" t="n">
        <v>21.13</v>
      </c>
      <c r="N72" s="27" t="n">
        <v>1.06</v>
      </c>
      <c r="O72" s="27" t="n">
        <v>22.19</v>
      </c>
      <c r="P72" s="1" t="s">
        <v>272</v>
      </c>
      <c r="Q72" s="27" t="n">
        <v>19.99</v>
      </c>
      <c r="R72" s="27" t="n">
        <v>1</v>
      </c>
      <c r="S72" s="27" t="n">
        <v>20.99</v>
      </c>
      <c r="T72" s="1" t="s">
        <v>272</v>
      </c>
      <c r="U72" s="21" t="n">
        <v>18.56</v>
      </c>
      <c r="V72" s="21" t="n">
        <v>0.93</v>
      </c>
      <c r="W72" s="21" t="n">
        <v>19.49</v>
      </c>
      <c r="X72" s="1" t="s">
        <v>272</v>
      </c>
      <c r="Y72" s="27" t="n">
        <v>17.7</v>
      </c>
      <c r="Z72" s="27" t="n">
        <v>0.89</v>
      </c>
      <c r="AA72" s="27" t="n">
        <v>18.59</v>
      </c>
      <c r="AB72" s="1" t="s">
        <v>272</v>
      </c>
      <c r="AC72" s="27" t="n">
        <v>17.13</v>
      </c>
      <c r="AD72" s="27" t="n">
        <v>0.86</v>
      </c>
      <c r="AE72" s="27" t="n">
        <v>17.99</v>
      </c>
      <c r="AF72" s="1" t="s">
        <v>272</v>
      </c>
      <c r="AG72" s="27" t="n">
        <v>15.7</v>
      </c>
      <c r="AH72" s="27" t="n">
        <v>0.79</v>
      </c>
      <c r="AI72" s="27" t="n">
        <v>16.49</v>
      </c>
      <c r="AJ72" s="1" t="s">
        <v>272</v>
      </c>
      <c r="AK72" s="27" t="n">
        <v>15.42</v>
      </c>
      <c r="AL72" s="27" t="n">
        <v>0.77</v>
      </c>
      <c r="AM72" s="27" t="n">
        <v>16.19</v>
      </c>
      <c r="AN72" s="1" t="s">
        <v>272</v>
      </c>
      <c r="AO72" s="27" t="n">
        <v>14.85</v>
      </c>
      <c r="AP72" s="27" t="n">
        <v>0.74</v>
      </c>
      <c r="AQ72" s="27" t="n">
        <v>15.59</v>
      </c>
      <c r="AR72" s="1" t="s">
        <v>272</v>
      </c>
      <c r="AS72" s="27" t="n">
        <v>14.29</v>
      </c>
      <c r="AT72" s="27" t="n">
        <v>0.71</v>
      </c>
      <c r="AU72" s="27" t="n">
        <v>15</v>
      </c>
      <c r="AV72" s="1" t="s">
        <v>272</v>
      </c>
      <c r="AW72" s="27" t="n">
        <v>13.71</v>
      </c>
      <c r="AX72" s="27" t="n">
        <v>0.69</v>
      </c>
      <c r="AY72" s="27" t="n">
        <v>14.4</v>
      </c>
      <c r="AZ72" s="1" t="s">
        <v>272</v>
      </c>
      <c r="BA72" s="27" t="n">
        <v>13.43</v>
      </c>
      <c r="BB72" s="27" t="n">
        <v>0.67</v>
      </c>
      <c r="BC72" s="27" t="n">
        <v>14.1</v>
      </c>
      <c r="BD72" s="1" t="s">
        <v>272</v>
      </c>
      <c r="BE72" s="27" t="n">
        <v>13.14</v>
      </c>
      <c r="BF72" s="27" t="n">
        <v>0.66</v>
      </c>
      <c r="BG72" s="27" t="n">
        <v>13.8</v>
      </c>
      <c r="BH72" s="1" t="s">
        <v>272</v>
      </c>
      <c r="BI72" s="27" t="n">
        <v>12.86</v>
      </c>
      <c r="BJ72" s="27" t="n">
        <v>0.64</v>
      </c>
      <c r="BK72" s="27" t="n">
        <v>13.5</v>
      </c>
      <c r="BL72" s="1" t="s">
        <v>272</v>
      </c>
      <c r="BM72" s="27" t="n">
        <v>12</v>
      </c>
      <c r="BN72" s="27" t="n">
        <v>0.6</v>
      </c>
      <c r="BO72" s="27" t="n">
        <v>12.6</v>
      </c>
      <c r="BP72" s="1" t="s">
        <v>272</v>
      </c>
      <c r="BQ72" s="1" t="n">
        <v>71611647</v>
      </c>
      <c r="BR72" s="1" t="s">
        <v>275</v>
      </c>
      <c r="BS72" s="28" t="n">
        <v>0.05</v>
      </c>
      <c r="BT72" s="1" t="n">
        <f aca="false">IF(ISBLANK(G72),0,B72)</f>
        <v>0</v>
      </c>
      <c r="BU72" s="1" t="n">
        <f aca="false">IF(BT72=0,0,1)+BU71</f>
        <v>0</v>
      </c>
      <c r="BV72" s="22" t="str">
        <f aca="false">IFERROR(VLOOKUP(BW72,$BP$11:$BS$180,2,0),"")</f>
        <v/>
      </c>
      <c r="BW72" s="22" t="str">
        <f aca="false">IFERROR(INDEX($BT$11:$BT$180,MATCH(ROWS($I$10:I71),$BU$11:$BU$180,0),1),"")</f>
        <v/>
      </c>
      <c r="BX72" s="29" t="str">
        <f aca="false">IFERROR(VLOOKUP(BW72,BP72:BS241,3,0),"")</f>
        <v/>
      </c>
      <c r="BY72" s="30" t="str">
        <f aca="false">IFERROR(VLOOKUP(BW72,$B$11:$K$180,5,0),"")</f>
        <v/>
      </c>
      <c r="BZ72" s="29" t="str">
        <f aca="false">IFERROR(VLOOKUP(BW72,$B$11:$L$180,6,0),"")</f>
        <v/>
      </c>
      <c r="CA72" s="30" t="str">
        <f aca="false">IFERROR(VLOOKUP(BW72,$B$11:$K$180,9,0),"")</f>
        <v/>
      </c>
      <c r="CB72" s="31" t="str">
        <f aca="false">IFERROR(VLOOKUP(BW72,BP72:BS241,4,0),"")</f>
        <v/>
      </c>
      <c r="CC72" s="30" t="str">
        <f aca="false">IFERROR(VLOOKUP(BW72,$B$11:$K$180,10,0),"")</f>
        <v/>
      </c>
      <c r="CD72" s="30" t="str">
        <f aca="false">IFERROR(VLOOKUP(BW72,$B$11:$K$180,7,0),"")</f>
        <v/>
      </c>
    </row>
    <row r="73" customFormat="false" ht="14.75" hidden="false" customHeight="true" outlineLevel="0" collapsed="false">
      <c r="A73" s="23" t="s">
        <v>143</v>
      </c>
      <c r="B73" s="23" t="s">
        <v>276</v>
      </c>
      <c r="C73" s="23" t="s">
        <v>277</v>
      </c>
      <c r="D73" s="24" t="s">
        <v>278</v>
      </c>
      <c r="E73" s="25" t="n">
        <v>29.99</v>
      </c>
      <c r="F73" s="25" t="str">
        <f aca="false">IF($F$3=0.26,O73,IF($F$3=0.3,S73,IF($F$3=0.35,W73,IF($F$3=0.38,AA73,IF($F$3=0.4,AE73,IF($F$3=0.45,AI73,IF($F$3=0.46,AM73,IF($F$3=0.48,AQ73,IF($F$3=0.5,AU73,IF($F$3=0.52,AY73,IF($F$3=0.53,BC73,IF($F$3=0.4,BG73,IF($F$3=0.55,BK73,IF($F$3=0.58,BO73,""))))))))))))))</f>
        <v/>
      </c>
      <c r="G73" s="26"/>
      <c r="H73" s="25" t="str">
        <f aca="false">IFERROR(F73*G73,"")</f>
        <v/>
      </c>
      <c r="J73" s="13" t="e">
        <f aca="false">G73*(IF($F$3=0.26,M73,IF($F$3=0.3,Q73,IF($F$3=0.35,U73,IF($F$3=0.38,Y73,IF($F$3=0.4,AC73,IF($F$3=0.45,AG73,IF($F$3=0.46,AK73,IF($F$3=0.48,AO73,IF($F$3=0.5,AS73,IF($F$3=0.52,AW73,IF($F$3=0.53,BA73,IF($F$3=0.4,BE73,IF($F$3=0.55,BI73,IF($F$3=0.58,BM73,"")))))))))))))))</f>
        <v>#VALUE!</v>
      </c>
      <c r="K73" s="13" t="e">
        <f aca="false">G73*(IF($F$3=0.26,N73,IF($F$3=0.3,R73,IF($F$3=0.35,V73,IF($F$3=0.38,Z73,IF($F$3=0.4,AD73,IF($F$3=0.45,AH73,IF($F$3=0.46,AL73,IF($F$3=0.48,AP73,IF($F$3=0.5,AT73,IF($F$3=0.52,AX73,IF($F$3=0.53,BB73,IF($F$3=0.4,BF73,IF($F$3=0.55,BJ73,IF($F$3=0.58,BN73,"")))))))))))))))</f>
        <v>#VALUE!</v>
      </c>
      <c r="L73" s="1" t="s">
        <v>276</v>
      </c>
      <c r="M73" s="27" t="n">
        <v>21.13</v>
      </c>
      <c r="N73" s="27" t="n">
        <v>1.06</v>
      </c>
      <c r="O73" s="27" t="n">
        <v>22.19</v>
      </c>
      <c r="P73" s="1" t="s">
        <v>276</v>
      </c>
      <c r="Q73" s="27" t="n">
        <v>19.99</v>
      </c>
      <c r="R73" s="27" t="n">
        <v>1</v>
      </c>
      <c r="S73" s="27" t="n">
        <v>20.99</v>
      </c>
      <c r="T73" s="1" t="s">
        <v>276</v>
      </c>
      <c r="U73" s="21" t="n">
        <v>18.56</v>
      </c>
      <c r="V73" s="21" t="n">
        <v>0.93</v>
      </c>
      <c r="W73" s="21" t="n">
        <v>19.49</v>
      </c>
      <c r="X73" s="1" t="s">
        <v>276</v>
      </c>
      <c r="Y73" s="27" t="n">
        <v>17.7</v>
      </c>
      <c r="Z73" s="27" t="n">
        <v>0.89</v>
      </c>
      <c r="AA73" s="27" t="n">
        <v>18.59</v>
      </c>
      <c r="AB73" s="1" t="s">
        <v>276</v>
      </c>
      <c r="AC73" s="27" t="n">
        <v>17.13</v>
      </c>
      <c r="AD73" s="27" t="n">
        <v>0.86</v>
      </c>
      <c r="AE73" s="27" t="n">
        <v>17.99</v>
      </c>
      <c r="AF73" s="1" t="s">
        <v>276</v>
      </c>
      <c r="AG73" s="27" t="n">
        <v>15.7</v>
      </c>
      <c r="AH73" s="27" t="n">
        <v>0.79</v>
      </c>
      <c r="AI73" s="27" t="n">
        <v>16.49</v>
      </c>
      <c r="AJ73" s="1" t="s">
        <v>276</v>
      </c>
      <c r="AK73" s="27" t="n">
        <v>15.42</v>
      </c>
      <c r="AL73" s="27" t="n">
        <v>0.77</v>
      </c>
      <c r="AM73" s="27" t="n">
        <v>16.19</v>
      </c>
      <c r="AN73" s="1" t="s">
        <v>276</v>
      </c>
      <c r="AO73" s="27" t="n">
        <v>14.85</v>
      </c>
      <c r="AP73" s="27" t="n">
        <v>0.74</v>
      </c>
      <c r="AQ73" s="27" t="n">
        <v>15.59</v>
      </c>
      <c r="AR73" s="1" t="s">
        <v>276</v>
      </c>
      <c r="AS73" s="27" t="n">
        <v>14.29</v>
      </c>
      <c r="AT73" s="27" t="n">
        <v>0.71</v>
      </c>
      <c r="AU73" s="27" t="n">
        <v>15</v>
      </c>
      <c r="AV73" s="1" t="s">
        <v>276</v>
      </c>
      <c r="AW73" s="27" t="n">
        <v>13.71</v>
      </c>
      <c r="AX73" s="27" t="n">
        <v>0.69</v>
      </c>
      <c r="AY73" s="27" t="n">
        <v>14.4</v>
      </c>
      <c r="AZ73" s="1" t="s">
        <v>276</v>
      </c>
      <c r="BA73" s="27" t="n">
        <v>13.43</v>
      </c>
      <c r="BB73" s="27" t="n">
        <v>0.67</v>
      </c>
      <c r="BC73" s="27" t="n">
        <v>14.1</v>
      </c>
      <c r="BD73" s="1" t="s">
        <v>276</v>
      </c>
      <c r="BE73" s="27" t="n">
        <v>13.14</v>
      </c>
      <c r="BF73" s="27" t="n">
        <v>0.66</v>
      </c>
      <c r="BG73" s="27" t="n">
        <v>13.8</v>
      </c>
      <c r="BH73" s="1" t="s">
        <v>276</v>
      </c>
      <c r="BI73" s="27" t="n">
        <v>12.86</v>
      </c>
      <c r="BJ73" s="27" t="n">
        <v>0.64</v>
      </c>
      <c r="BK73" s="27" t="n">
        <v>13.5</v>
      </c>
      <c r="BL73" s="1" t="s">
        <v>276</v>
      </c>
      <c r="BM73" s="27" t="n">
        <v>12</v>
      </c>
      <c r="BN73" s="27" t="n">
        <v>0.6</v>
      </c>
      <c r="BO73" s="27" t="n">
        <v>12.6</v>
      </c>
      <c r="BP73" s="1" t="s">
        <v>276</v>
      </c>
      <c r="BQ73" s="1" t="n">
        <v>71611648</v>
      </c>
      <c r="BR73" s="1" t="s">
        <v>279</v>
      </c>
      <c r="BS73" s="28" t="n">
        <v>0.05</v>
      </c>
      <c r="BT73" s="1" t="n">
        <f aca="false">IF(ISBLANK(G73),0,B73)</f>
        <v>0</v>
      </c>
      <c r="BU73" s="1" t="n">
        <f aca="false">IF(BT73=0,0,1)+BU72</f>
        <v>0</v>
      </c>
      <c r="BV73" s="22" t="str">
        <f aca="false">IFERROR(VLOOKUP(BW73,$BP$11:$BS$180,2,0),"")</f>
        <v/>
      </c>
      <c r="BW73" s="22" t="str">
        <f aca="false">IFERROR(INDEX($BT$11:$BT$180,MATCH(ROWS($I$10:I72),$BU$11:$BU$180,0),1),"")</f>
        <v/>
      </c>
      <c r="BX73" s="29" t="str">
        <f aca="false">IFERROR(VLOOKUP(BW73,BP73:BS242,3,0),"")</f>
        <v/>
      </c>
      <c r="BY73" s="30" t="str">
        <f aca="false">IFERROR(VLOOKUP(BW73,$B$11:$K$180,5,0),"")</f>
        <v/>
      </c>
      <c r="BZ73" s="29" t="str">
        <f aca="false">IFERROR(VLOOKUP(BW73,$B$11:$L$180,6,0),"")</f>
        <v/>
      </c>
      <c r="CA73" s="30" t="str">
        <f aca="false">IFERROR(VLOOKUP(BW73,$B$11:$K$180,9,0),"")</f>
        <v/>
      </c>
      <c r="CB73" s="31" t="str">
        <f aca="false">IFERROR(VLOOKUP(BW73,BP73:BS242,4,0),"")</f>
        <v/>
      </c>
      <c r="CC73" s="30" t="str">
        <f aca="false">IFERROR(VLOOKUP(BW73,$B$11:$K$180,10,0),"")</f>
        <v/>
      </c>
      <c r="CD73" s="30" t="str">
        <f aca="false">IFERROR(VLOOKUP(BW73,$B$11:$K$180,7,0),"")</f>
        <v/>
      </c>
    </row>
    <row r="74" customFormat="false" ht="14.75" hidden="false" customHeight="true" outlineLevel="0" collapsed="false">
      <c r="A74" s="23" t="s">
        <v>143</v>
      </c>
      <c r="B74" s="23" t="s">
        <v>280</v>
      </c>
      <c r="C74" s="23" t="s">
        <v>281</v>
      </c>
      <c r="D74" s="24" t="s">
        <v>282</v>
      </c>
      <c r="E74" s="25" t="n">
        <v>29.99</v>
      </c>
      <c r="F74" s="25" t="str">
        <f aca="false">IF($F$3=0.26,O74,IF($F$3=0.3,S74,IF($F$3=0.35,W74,IF($F$3=0.38,AA74,IF($F$3=0.4,AE74,IF($F$3=0.45,AI74,IF($F$3=0.46,AM74,IF($F$3=0.48,AQ74,IF($F$3=0.5,AU74,IF($F$3=0.52,AY74,IF($F$3=0.53,BC74,IF($F$3=0.4,BG74,IF($F$3=0.55,BK74,IF($F$3=0.58,BO74,""))))))))))))))</f>
        <v/>
      </c>
      <c r="G74" s="26"/>
      <c r="H74" s="25" t="str">
        <f aca="false">IFERROR(F74*G74,"")</f>
        <v/>
      </c>
      <c r="J74" s="13" t="e">
        <f aca="false">G74*(IF($F$3=0.26,M74,IF($F$3=0.3,Q74,IF($F$3=0.35,U74,IF($F$3=0.38,Y74,IF($F$3=0.4,AC74,IF($F$3=0.45,AG74,IF($F$3=0.46,AK74,IF($F$3=0.48,AO74,IF($F$3=0.5,AS74,IF($F$3=0.52,AW74,IF($F$3=0.53,BA74,IF($F$3=0.4,BE74,IF($F$3=0.55,BI74,IF($F$3=0.58,BM74,"")))))))))))))))</f>
        <v>#VALUE!</v>
      </c>
      <c r="K74" s="13" t="e">
        <f aca="false">G74*(IF($F$3=0.26,N74,IF($F$3=0.3,R74,IF($F$3=0.35,V74,IF($F$3=0.38,Z74,IF($F$3=0.4,AD74,IF($F$3=0.45,AH74,IF($F$3=0.46,AL74,IF($F$3=0.48,AP74,IF($F$3=0.5,AT74,IF($F$3=0.52,AX74,IF($F$3=0.53,BB74,IF($F$3=0.4,BF74,IF($F$3=0.55,BJ74,IF($F$3=0.58,BN74,"")))))))))))))))</f>
        <v>#VALUE!</v>
      </c>
      <c r="L74" s="1" t="s">
        <v>280</v>
      </c>
      <c r="M74" s="27" t="n">
        <v>21.13</v>
      </c>
      <c r="N74" s="27" t="n">
        <v>1.06</v>
      </c>
      <c r="O74" s="27" t="n">
        <v>22.19</v>
      </c>
      <c r="P74" s="1" t="s">
        <v>280</v>
      </c>
      <c r="Q74" s="27" t="n">
        <v>19.99</v>
      </c>
      <c r="R74" s="27" t="n">
        <v>1</v>
      </c>
      <c r="S74" s="27" t="n">
        <v>20.99</v>
      </c>
      <c r="T74" s="1" t="s">
        <v>280</v>
      </c>
      <c r="U74" s="21" t="n">
        <v>18.56</v>
      </c>
      <c r="V74" s="21" t="n">
        <v>0.93</v>
      </c>
      <c r="W74" s="21" t="n">
        <v>19.49</v>
      </c>
      <c r="X74" s="1" t="s">
        <v>280</v>
      </c>
      <c r="Y74" s="27" t="n">
        <v>17.7</v>
      </c>
      <c r="Z74" s="27" t="n">
        <v>0.89</v>
      </c>
      <c r="AA74" s="27" t="n">
        <v>18.59</v>
      </c>
      <c r="AB74" s="1" t="s">
        <v>280</v>
      </c>
      <c r="AC74" s="27" t="n">
        <v>17.13</v>
      </c>
      <c r="AD74" s="27" t="n">
        <v>0.86</v>
      </c>
      <c r="AE74" s="27" t="n">
        <v>17.99</v>
      </c>
      <c r="AF74" s="1" t="s">
        <v>280</v>
      </c>
      <c r="AG74" s="27" t="n">
        <v>15.7</v>
      </c>
      <c r="AH74" s="27" t="n">
        <v>0.79</v>
      </c>
      <c r="AI74" s="27" t="n">
        <v>16.49</v>
      </c>
      <c r="AJ74" s="1" t="s">
        <v>280</v>
      </c>
      <c r="AK74" s="27" t="n">
        <v>15.42</v>
      </c>
      <c r="AL74" s="27" t="n">
        <v>0.77</v>
      </c>
      <c r="AM74" s="27" t="n">
        <v>16.19</v>
      </c>
      <c r="AN74" s="1" t="s">
        <v>280</v>
      </c>
      <c r="AO74" s="27" t="n">
        <v>14.85</v>
      </c>
      <c r="AP74" s="27" t="n">
        <v>0.74</v>
      </c>
      <c r="AQ74" s="27" t="n">
        <v>15.59</v>
      </c>
      <c r="AR74" s="1" t="s">
        <v>280</v>
      </c>
      <c r="AS74" s="27" t="n">
        <v>14.29</v>
      </c>
      <c r="AT74" s="27" t="n">
        <v>0.71</v>
      </c>
      <c r="AU74" s="27" t="n">
        <v>15</v>
      </c>
      <c r="AV74" s="1" t="s">
        <v>280</v>
      </c>
      <c r="AW74" s="27" t="n">
        <v>13.71</v>
      </c>
      <c r="AX74" s="27" t="n">
        <v>0.69</v>
      </c>
      <c r="AY74" s="27" t="n">
        <v>14.4</v>
      </c>
      <c r="AZ74" s="1" t="s">
        <v>280</v>
      </c>
      <c r="BA74" s="27" t="n">
        <v>13.43</v>
      </c>
      <c r="BB74" s="27" t="n">
        <v>0.67</v>
      </c>
      <c r="BC74" s="27" t="n">
        <v>14.1</v>
      </c>
      <c r="BD74" s="1" t="s">
        <v>280</v>
      </c>
      <c r="BE74" s="27" t="n">
        <v>13.14</v>
      </c>
      <c r="BF74" s="27" t="n">
        <v>0.66</v>
      </c>
      <c r="BG74" s="27" t="n">
        <v>13.8</v>
      </c>
      <c r="BH74" s="1" t="s">
        <v>280</v>
      </c>
      <c r="BI74" s="27" t="n">
        <v>12.86</v>
      </c>
      <c r="BJ74" s="27" t="n">
        <v>0.64</v>
      </c>
      <c r="BK74" s="27" t="n">
        <v>13.5</v>
      </c>
      <c r="BL74" s="1" t="s">
        <v>280</v>
      </c>
      <c r="BM74" s="27" t="n">
        <v>12</v>
      </c>
      <c r="BN74" s="27" t="n">
        <v>0.6</v>
      </c>
      <c r="BO74" s="27" t="n">
        <v>12.6</v>
      </c>
      <c r="BP74" s="1" t="s">
        <v>280</v>
      </c>
      <c r="BQ74" s="1" t="n">
        <v>71611649</v>
      </c>
      <c r="BR74" s="1" t="s">
        <v>283</v>
      </c>
      <c r="BS74" s="28" t="n">
        <v>0.05</v>
      </c>
      <c r="BT74" s="1" t="n">
        <f aca="false">IF(ISBLANK(G74),0,B74)</f>
        <v>0</v>
      </c>
      <c r="BU74" s="1" t="n">
        <f aca="false">IF(BT74=0,0,1)+BU73</f>
        <v>0</v>
      </c>
      <c r="BV74" s="22" t="str">
        <f aca="false">IFERROR(VLOOKUP(BW74,$BP$11:$BS$180,2,0),"")</f>
        <v/>
      </c>
      <c r="BW74" s="22" t="str">
        <f aca="false">IFERROR(INDEX($BT$11:$BT$180,MATCH(ROWS($I$10:I73),$BU$11:$BU$180,0),1),"")</f>
        <v/>
      </c>
      <c r="BX74" s="29" t="str">
        <f aca="false">IFERROR(VLOOKUP(BW74,BP74:BS243,3,0),"")</f>
        <v/>
      </c>
      <c r="BY74" s="30" t="str">
        <f aca="false">IFERROR(VLOOKUP(BW74,$B$11:$K$180,5,0),"")</f>
        <v/>
      </c>
      <c r="BZ74" s="29" t="str">
        <f aca="false">IFERROR(VLOOKUP(BW74,$B$11:$L$180,6,0),"")</f>
        <v/>
      </c>
      <c r="CA74" s="30" t="str">
        <f aca="false">IFERROR(VLOOKUP(BW74,$B$11:$K$180,9,0),"")</f>
        <v/>
      </c>
      <c r="CB74" s="31" t="str">
        <f aca="false">IFERROR(VLOOKUP(BW74,BP74:BS243,4,0),"")</f>
        <v/>
      </c>
      <c r="CC74" s="30" t="str">
        <f aca="false">IFERROR(VLOOKUP(BW74,$B$11:$K$180,10,0),"")</f>
        <v/>
      </c>
      <c r="CD74" s="30" t="str">
        <f aca="false">IFERROR(VLOOKUP(BW74,$B$11:$K$180,7,0),"")</f>
        <v/>
      </c>
    </row>
    <row r="75" customFormat="false" ht="14.75" hidden="false" customHeight="true" outlineLevel="0" collapsed="false">
      <c r="A75" s="23" t="s">
        <v>143</v>
      </c>
      <c r="B75" s="23" t="s">
        <v>284</v>
      </c>
      <c r="C75" s="23" t="s">
        <v>285</v>
      </c>
      <c r="D75" s="24" t="s">
        <v>286</v>
      </c>
      <c r="E75" s="25" t="n">
        <v>29.99</v>
      </c>
      <c r="F75" s="25" t="str">
        <f aca="false">IF($F$3=0.26,O75,IF($F$3=0.3,S75,IF($F$3=0.35,W75,IF($F$3=0.38,AA75,IF($F$3=0.4,AE75,IF($F$3=0.45,AI75,IF($F$3=0.46,AM75,IF($F$3=0.48,AQ75,IF($F$3=0.5,AU75,IF($F$3=0.52,AY75,IF($F$3=0.53,BC75,IF($F$3=0.4,BG75,IF($F$3=0.55,BK75,IF($F$3=0.58,BO75,""))))))))))))))</f>
        <v/>
      </c>
      <c r="G75" s="26"/>
      <c r="H75" s="25" t="str">
        <f aca="false">IFERROR(F75*G75,"")</f>
        <v/>
      </c>
      <c r="J75" s="13" t="e">
        <f aca="false">G75*(IF($F$3=0.26,M75,IF($F$3=0.3,Q75,IF($F$3=0.35,U75,IF($F$3=0.38,Y75,IF($F$3=0.4,AC75,IF($F$3=0.45,AG75,IF($F$3=0.46,AK75,IF($F$3=0.48,AO75,IF($F$3=0.5,AS75,IF($F$3=0.52,AW75,IF($F$3=0.53,BA75,IF($F$3=0.4,BE75,IF($F$3=0.55,BI75,IF($F$3=0.58,BM75,"")))))))))))))))</f>
        <v>#VALUE!</v>
      </c>
      <c r="K75" s="13" t="e">
        <f aca="false">G75*(IF($F$3=0.26,N75,IF($F$3=0.3,R75,IF($F$3=0.35,V75,IF($F$3=0.38,Z75,IF($F$3=0.4,AD75,IF($F$3=0.45,AH75,IF($F$3=0.46,AL75,IF($F$3=0.48,AP75,IF($F$3=0.5,AT75,IF($F$3=0.52,AX75,IF($F$3=0.53,BB75,IF($F$3=0.4,BF75,IF($F$3=0.55,BJ75,IF($F$3=0.58,BN75,"")))))))))))))))</f>
        <v>#VALUE!</v>
      </c>
      <c r="L75" s="1" t="s">
        <v>284</v>
      </c>
      <c r="M75" s="27" t="n">
        <v>21.13</v>
      </c>
      <c r="N75" s="27" t="n">
        <v>1.06</v>
      </c>
      <c r="O75" s="27" t="n">
        <v>22.19</v>
      </c>
      <c r="P75" s="1" t="s">
        <v>284</v>
      </c>
      <c r="Q75" s="27" t="n">
        <v>19.99</v>
      </c>
      <c r="R75" s="27" t="n">
        <v>1</v>
      </c>
      <c r="S75" s="27" t="n">
        <v>20.99</v>
      </c>
      <c r="T75" s="1" t="s">
        <v>284</v>
      </c>
      <c r="U75" s="21" t="n">
        <v>18.56</v>
      </c>
      <c r="V75" s="21" t="n">
        <v>0.93</v>
      </c>
      <c r="W75" s="21" t="n">
        <v>19.49</v>
      </c>
      <c r="X75" s="1" t="s">
        <v>284</v>
      </c>
      <c r="Y75" s="27" t="n">
        <v>17.7</v>
      </c>
      <c r="Z75" s="27" t="n">
        <v>0.89</v>
      </c>
      <c r="AA75" s="27" t="n">
        <v>18.59</v>
      </c>
      <c r="AB75" s="1" t="s">
        <v>284</v>
      </c>
      <c r="AC75" s="27" t="n">
        <v>17.13</v>
      </c>
      <c r="AD75" s="27" t="n">
        <v>0.86</v>
      </c>
      <c r="AE75" s="27" t="n">
        <v>17.99</v>
      </c>
      <c r="AF75" s="1" t="s">
        <v>284</v>
      </c>
      <c r="AG75" s="27" t="n">
        <v>15.7</v>
      </c>
      <c r="AH75" s="27" t="n">
        <v>0.79</v>
      </c>
      <c r="AI75" s="27" t="n">
        <v>16.49</v>
      </c>
      <c r="AJ75" s="1" t="s">
        <v>284</v>
      </c>
      <c r="AK75" s="27" t="n">
        <v>15.42</v>
      </c>
      <c r="AL75" s="27" t="n">
        <v>0.77</v>
      </c>
      <c r="AM75" s="27" t="n">
        <v>16.19</v>
      </c>
      <c r="AN75" s="1" t="s">
        <v>284</v>
      </c>
      <c r="AO75" s="27" t="n">
        <v>14.85</v>
      </c>
      <c r="AP75" s="27" t="n">
        <v>0.74</v>
      </c>
      <c r="AQ75" s="27" t="n">
        <v>15.59</v>
      </c>
      <c r="AR75" s="1" t="s">
        <v>284</v>
      </c>
      <c r="AS75" s="27" t="n">
        <v>14.29</v>
      </c>
      <c r="AT75" s="27" t="n">
        <v>0.71</v>
      </c>
      <c r="AU75" s="27" t="n">
        <v>15</v>
      </c>
      <c r="AV75" s="1" t="s">
        <v>284</v>
      </c>
      <c r="AW75" s="27" t="n">
        <v>13.71</v>
      </c>
      <c r="AX75" s="27" t="n">
        <v>0.69</v>
      </c>
      <c r="AY75" s="27" t="n">
        <v>14.4</v>
      </c>
      <c r="AZ75" s="1" t="s">
        <v>284</v>
      </c>
      <c r="BA75" s="27" t="n">
        <v>13.43</v>
      </c>
      <c r="BB75" s="27" t="n">
        <v>0.67</v>
      </c>
      <c r="BC75" s="27" t="n">
        <v>14.1</v>
      </c>
      <c r="BD75" s="1" t="s">
        <v>284</v>
      </c>
      <c r="BE75" s="27" t="n">
        <v>13.14</v>
      </c>
      <c r="BF75" s="27" t="n">
        <v>0.66</v>
      </c>
      <c r="BG75" s="27" t="n">
        <v>13.8</v>
      </c>
      <c r="BH75" s="1" t="s">
        <v>284</v>
      </c>
      <c r="BI75" s="27" t="n">
        <v>12.86</v>
      </c>
      <c r="BJ75" s="27" t="n">
        <v>0.64</v>
      </c>
      <c r="BK75" s="27" t="n">
        <v>13.5</v>
      </c>
      <c r="BL75" s="1" t="s">
        <v>284</v>
      </c>
      <c r="BM75" s="27" t="n">
        <v>12</v>
      </c>
      <c r="BN75" s="27" t="n">
        <v>0.6</v>
      </c>
      <c r="BO75" s="27" t="n">
        <v>12.6</v>
      </c>
      <c r="BP75" s="1" t="s">
        <v>284</v>
      </c>
      <c r="BQ75" s="1" t="n">
        <v>71611653</v>
      </c>
      <c r="BR75" s="1" t="s">
        <v>287</v>
      </c>
      <c r="BS75" s="28" t="n">
        <v>0.05</v>
      </c>
      <c r="BT75" s="1" t="n">
        <f aca="false">IF(ISBLANK(G75),0,B75)</f>
        <v>0</v>
      </c>
      <c r="BU75" s="1" t="n">
        <f aca="false">IF(BT75=0,0,1)+BU74</f>
        <v>0</v>
      </c>
      <c r="BV75" s="22" t="str">
        <f aca="false">IFERROR(VLOOKUP(BW75,$BP$11:$BS$180,2,0),"")</f>
        <v/>
      </c>
      <c r="BW75" s="22" t="str">
        <f aca="false">IFERROR(INDEX($BT$11:$BT$180,MATCH(ROWS($I$10:I74),$BU$11:$BU$180,0),1),"")</f>
        <v/>
      </c>
      <c r="BX75" s="29" t="str">
        <f aca="false">IFERROR(VLOOKUP(BW75,BP75:BS244,3,0),"")</f>
        <v/>
      </c>
      <c r="BY75" s="30" t="str">
        <f aca="false">IFERROR(VLOOKUP(BW75,$B$11:$K$180,5,0),"")</f>
        <v/>
      </c>
      <c r="BZ75" s="29" t="str">
        <f aca="false">IFERROR(VLOOKUP(BW75,$B$11:$L$180,6,0),"")</f>
        <v/>
      </c>
      <c r="CA75" s="30" t="str">
        <f aca="false">IFERROR(VLOOKUP(BW75,$B$11:$K$180,9,0),"")</f>
        <v/>
      </c>
      <c r="CB75" s="31" t="str">
        <f aca="false">IFERROR(VLOOKUP(BW75,BP75:BS244,4,0),"")</f>
        <v/>
      </c>
      <c r="CC75" s="30" t="str">
        <f aca="false">IFERROR(VLOOKUP(BW75,$B$11:$K$180,10,0),"")</f>
        <v/>
      </c>
      <c r="CD75" s="30" t="str">
        <f aca="false">IFERROR(VLOOKUP(BW75,$B$11:$K$180,7,0),"")</f>
        <v/>
      </c>
    </row>
    <row r="76" customFormat="false" ht="14.75" hidden="false" customHeight="true" outlineLevel="0" collapsed="false">
      <c r="A76" s="23" t="s">
        <v>143</v>
      </c>
      <c r="B76" s="23" t="s">
        <v>288</v>
      </c>
      <c r="C76" s="23" t="s">
        <v>289</v>
      </c>
      <c r="D76" s="24" t="s">
        <v>290</v>
      </c>
      <c r="E76" s="25" t="n">
        <v>29.99</v>
      </c>
      <c r="F76" s="25" t="str">
        <f aca="false">IF($F$3=0.26,O76,IF($F$3=0.3,S76,IF($F$3=0.35,W76,IF($F$3=0.38,AA76,IF($F$3=0.4,AE76,IF($F$3=0.45,AI76,IF($F$3=0.46,AM76,IF($F$3=0.48,AQ76,IF($F$3=0.5,AU76,IF($F$3=0.52,AY76,IF($F$3=0.53,BC76,IF($F$3=0.4,BG76,IF($F$3=0.55,BK76,IF($F$3=0.58,BO76,""))))))))))))))</f>
        <v/>
      </c>
      <c r="G76" s="26"/>
      <c r="H76" s="25" t="str">
        <f aca="false">IFERROR(F76*G76,"")</f>
        <v/>
      </c>
      <c r="J76" s="13" t="e">
        <f aca="false">G76*(IF($F$3=0.26,M76,IF($F$3=0.3,Q76,IF($F$3=0.35,U76,IF($F$3=0.38,Y76,IF($F$3=0.4,AC76,IF($F$3=0.45,AG76,IF($F$3=0.46,AK76,IF($F$3=0.48,AO76,IF($F$3=0.5,AS76,IF($F$3=0.52,AW76,IF($F$3=0.53,BA76,IF($F$3=0.4,BE76,IF($F$3=0.55,BI76,IF($F$3=0.58,BM76,"")))))))))))))))</f>
        <v>#VALUE!</v>
      </c>
      <c r="K76" s="13" t="e">
        <f aca="false">G76*(IF($F$3=0.26,N76,IF($F$3=0.3,R76,IF($F$3=0.35,V76,IF($F$3=0.38,Z76,IF($F$3=0.4,AD76,IF($F$3=0.45,AH76,IF($F$3=0.46,AL76,IF($F$3=0.48,AP76,IF($F$3=0.5,AT76,IF($F$3=0.52,AX76,IF($F$3=0.53,BB76,IF($F$3=0.4,BF76,IF($F$3=0.55,BJ76,IF($F$3=0.58,BN76,"")))))))))))))))</f>
        <v>#VALUE!</v>
      </c>
      <c r="L76" s="1" t="s">
        <v>288</v>
      </c>
      <c r="M76" s="27" t="n">
        <v>21.13</v>
      </c>
      <c r="N76" s="27" t="n">
        <v>1.06</v>
      </c>
      <c r="O76" s="27" t="n">
        <v>22.19</v>
      </c>
      <c r="P76" s="1" t="s">
        <v>288</v>
      </c>
      <c r="Q76" s="27" t="n">
        <v>19.99</v>
      </c>
      <c r="R76" s="27" t="n">
        <v>1</v>
      </c>
      <c r="S76" s="27" t="n">
        <v>20.99</v>
      </c>
      <c r="T76" s="1" t="s">
        <v>288</v>
      </c>
      <c r="U76" s="21" t="n">
        <v>18.56</v>
      </c>
      <c r="V76" s="21" t="n">
        <v>0.93</v>
      </c>
      <c r="W76" s="21" t="n">
        <v>19.49</v>
      </c>
      <c r="X76" s="1" t="s">
        <v>288</v>
      </c>
      <c r="Y76" s="27" t="n">
        <v>17.7</v>
      </c>
      <c r="Z76" s="27" t="n">
        <v>0.89</v>
      </c>
      <c r="AA76" s="27" t="n">
        <v>18.59</v>
      </c>
      <c r="AB76" s="1" t="s">
        <v>288</v>
      </c>
      <c r="AC76" s="27" t="n">
        <v>17.13</v>
      </c>
      <c r="AD76" s="27" t="n">
        <v>0.86</v>
      </c>
      <c r="AE76" s="27" t="n">
        <v>17.99</v>
      </c>
      <c r="AF76" s="1" t="s">
        <v>288</v>
      </c>
      <c r="AG76" s="27" t="n">
        <v>15.7</v>
      </c>
      <c r="AH76" s="27" t="n">
        <v>0.79</v>
      </c>
      <c r="AI76" s="27" t="n">
        <v>16.49</v>
      </c>
      <c r="AJ76" s="1" t="s">
        <v>288</v>
      </c>
      <c r="AK76" s="27" t="n">
        <v>15.42</v>
      </c>
      <c r="AL76" s="27" t="n">
        <v>0.77</v>
      </c>
      <c r="AM76" s="27" t="n">
        <v>16.19</v>
      </c>
      <c r="AN76" s="1" t="s">
        <v>288</v>
      </c>
      <c r="AO76" s="27" t="n">
        <v>14.85</v>
      </c>
      <c r="AP76" s="27" t="n">
        <v>0.74</v>
      </c>
      <c r="AQ76" s="27" t="n">
        <v>15.59</v>
      </c>
      <c r="AR76" s="1" t="s">
        <v>288</v>
      </c>
      <c r="AS76" s="27" t="n">
        <v>14.29</v>
      </c>
      <c r="AT76" s="27" t="n">
        <v>0.71</v>
      </c>
      <c r="AU76" s="27" t="n">
        <v>15</v>
      </c>
      <c r="AV76" s="1" t="s">
        <v>288</v>
      </c>
      <c r="AW76" s="27" t="n">
        <v>13.71</v>
      </c>
      <c r="AX76" s="27" t="n">
        <v>0.69</v>
      </c>
      <c r="AY76" s="27" t="n">
        <v>14.4</v>
      </c>
      <c r="AZ76" s="1" t="s">
        <v>288</v>
      </c>
      <c r="BA76" s="27" t="n">
        <v>13.43</v>
      </c>
      <c r="BB76" s="27" t="n">
        <v>0.67</v>
      </c>
      <c r="BC76" s="27" t="n">
        <v>14.1</v>
      </c>
      <c r="BD76" s="1" t="s">
        <v>288</v>
      </c>
      <c r="BE76" s="27" t="n">
        <v>13.14</v>
      </c>
      <c r="BF76" s="27" t="n">
        <v>0.66</v>
      </c>
      <c r="BG76" s="27" t="n">
        <v>13.8</v>
      </c>
      <c r="BH76" s="1" t="s">
        <v>288</v>
      </c>
      <c r="BI76" s="27" t="n">
        <v>12.86</v>
      </c>
      <c r="BJ76" s="27" t="n">
        <v>0.64</v>
      </c>
      <c r="BK76" s="27" t="n">
        <v>13.5</v>
      </c>
      <c r="BL76" s="1" t="s">
        <v>288</v>
      </c>
      <c r="BM76" s="27" t="n">
        <v>12</v>
      </c>
      <c r="BN76" s="27" t="n">
        <v>0.6</v>
      </c>
      <c r="BO76" s="27" t="n">
        <v>12.6</v>
      </c>
      <c r="BP76" s="1" t="s">
        <v>288</v>
      </c>
      <c r="BQ76" s="1" t="n">
        <v>71611654</v>
      </c>
      <c r="BR76" s="1" t="s">
        <v>291</v>
      </c>
      <c r="BS76" s="28" t="n">
        <v>0.05</v>
      </c>
      <c r="BT76" s="1" t="n">
        <f aca="false">IF(ISBLANK(G76),0,B76)</f>
        <v>0</v>
      </c>
      <c r="BU76" s="1" t="n">
        <f aca="false">IF(BT76=0,0,1)+BU75</f>
        <v>0</v>
      </c>
      <c r="BV76" s="22" t="str">
        <f aca="false">IFERROR(VLOOKUP(BW76,$BP$11:$BS$180,2,0),"")</f>
        <v/>
      </c>
      <c r="BW76" s="22" t="str">
        <f aca="false">IFERROR(INDEX($BT$11:$BT$180,MATCH(ROWS($I$10:I75),$BU$11:$BU$180,0),1),"")</f>
        <v/>
      </c>
      <c r="BX76" s="29" t="str">
        <f aca="false">IFERROR(VLOOKUP(BW76,BP76:BS245,3,0),"")</f>
        <v/>
      </c>
      <c r="BY76" s="30" t="str">
        <f aca="false">IFERROR(VLOOKUP(BW76,$B$11:$K$180,5,0),"")</f>
        <v/>
      </c>
      <c r="BZ76" s="29" t="str">
        <f aca="false">IFERROR(VLOOKUP(BW76,$B$11:$L$180,6,0),"")</f>
        <v/>
      </c>
      <c r="CA76" s="30" t="str">
        <f aca="false">IFERROR(VLOOKUP(BW76,$B$11:$K$180,9,0),"")</f>
        <v/>
      </c>
      <c r="CB76" s="31" t="str">
        <f aca="false">IFERROR(VLOOKUP(BW76,BP76:BS245,4,0),"")</f>
        <v/>
      </c>
      <c r="CC76" s="30" t="str">
        <f aca="false">IFERROR(VLOOKUP(BW76,$B$11:$K$180,10,0),"")</f>
        <v/>
      </c>
      <c r="CD76" s="30" t="str">
        <f aca="false">IFERROR(VLOOKUP(BW76,$B$11:$K$180,7,0),"")</f>
        <v/>
      </c>
    </row>
    <row r="77" customFormat="false" ht="14.75" hidden="false" customHeight="true" outlineLevel="0" collapsed="false">
      <c r="A77" s="23" t="s">
        <v>143</v>
      </c>
      <c r="B77" s="23" t="s">
        <v>292</v>
      </c>
      <c r="C77" s="23" t="s">
        <v>293</v>
      </c>
      <c r="D77" s="24" t="s">
        <v>294</v>
      </c>
      <c r="E77" s="25" t="n">
        <v>29.99</v>
      </c>
      <c r="F77" s="25" t="str">
        <f aca="false">IF($F$3=0.26,O77,IF($F$3=0.3,S77,IF($F$3=0.35,W77,IF($F$3=0.38,AA77,IF($F$3=0.4,AE77,IF($F$3=0.45,AI77,IF($F$3=0.46,AM77,IF($F$3=0.48,AQ77,IF($F$3=0.5,AU77,IF($F$3=0.52,AY77,IF($F$3=0.53,BC77,IF($F$3=0.4,BG77,IF($F$3=0.55,BK77,IF($F$3=0.58,BO77,""))))))))))))))</f>
        <v/>
      </c>
      <c r="G77" s="26"/>
      <c r="H77" s="25" t="str">
        <f aca="false">IFERROR(F77*G77,"")</f>
        <v/>
      </c>
      <c r="J77" s="13" t="e">
        <f aca="false">G77*(IF($F$3=0.26,M77,IF($F$3=0.3,Q77,IF($F$3=0.35,U77,IF($F$3=0.38,Y77,IF($F$3=0.4,AC77,IF($F$3=0.45,AG77,IF($F$3=0.46,AK77,IF($F$3=0.48,AO77,IF($F$3=0.5,AS77,IF($F$3=0.52,AW77,IF($F$3=0.53,BA77,IF($F$3=0.4,BE77,IF($F$3=0.55,BI77,IF($F$3=0.58,BM77,"")))))))))))))))</f>
        <v>#VALUE!</v>
      </c>
      <c r="K77" s="13" t="e">
        <f aca="false">G77*(IF($F$3=0.26,N77,IF($F$3=0.3,R77,IF($F$3=0.35,V77,IF($F$3=0.38,Z77,IF($F$3=0.4,AD77,IF($F$3=0.45,AH77,IF($F$3=0.46,AL77,IF($F$3=0.48,AP77,IF($F$3=0.5,AT77,IF($F$3=0.52,AX77,IF($F$3=0.53,BB77,IF($F$3=0.4,BF77,IF($F$3=0.55,BJ77,IF($F$3=0.58,BN77,"")))))))))))))))</f>
        <v>#VALUE!</v>
      </c>
      <c r="L77" s="1" t="s">
        <v>292</v>
      </c>
      <c r="M77" s="27" t="n">
        <v>21.13</v>
      </c>
      <c r="N77" s="27" t="n">
        <v>1.06</v>
      </c>
      <c r="O77" s="27" t="n">
        <v>22.19</v>
      </c>
      <c r="P77" s="1" t="s">
        <v>292</v>
      </c>
      <c r="Q77" s="27" t="n">
        <v>19.99</v>
      </c>
      <c r="R77" s="27" t="n">
        <v>1</v>
      </c>
      <c r="S77" s="27" t="n">
        <v>20.99</v>
      </c>
      <c r="T77" s="1" t="s">
        <v>292</v>
      </c>
      <c r="U77" s="21" t="n">
        <v>18.56</v>
      </c>
      <c r="V77" s="21" t="n">
        <v>0.93</v>
      </c>
      <c r="W77" s="21" t="n">
        <v>19.49</v>
      </c>
      <c r="X77" s="1" t="s">
        <v>292</v>
      </c>
      <c r="Y77" s="27" t="n">
        <v>17.7</v>
      </c>
      <c r="Z77" s="27" t="n">
        <v>0.89</v>
      </c>
      <c r="AA77" s="27" t="n">
        <v>18.59</v>
      </c>
      <c r="AB77" s="1" t="s">
        <v>292</v>
      </c>
      <c r="AC77" s="27" t="n">
        <v>17.13</v>
      </c>
      <c r="AD77" s="27" t="n">
        <v>0.86</v>
      </c>
      <c r="AE77" s="27" t="n">
        <v>17.99</v>
      </c>
      <c r="AF77" s="1" t="s">
        <v>292</v>
      </c>
      <c r="AG77" s="27" t="n">
        <v>15.7</v>
      </c>
      <c r="AH77" s="27" t="n">
        <v>0.79</v>
      </c>
      <c r="AI77" s="27" t="n">
        <v>16.49</v>
      </c>
      <c r="AJ77" s="1" t="s">
        <v>292</v>
      </c>
      <c r="AK77" s="27" t="n">
        <v>15.42</v>
      </c>
      <c r="AL77" s="27" t="n">
        <v>0.77</v>
      </c>
      <c r="AM77" s="27" t="n">
        <v>16.19</v>
      </c>
      <c r="AN77" s="1" t="s">
        <v>292</v>
      </c>
      <c r="AO77" s="27" t="n">
        <v>14.85</v>
      </c>
      <c r="AP77" s="27" t="n">
        <v>0.74</v>
      </c>
      <c r="AQ77" s="27" t="n">
        <v>15.59</v>
      </c>
      <c r="AR77" s="1" t="s">
        <v>292</v>
      </c>
      <c r="AS77" s="27" t="n">
        <v>14.29</v>
      </c>
      <c r="AT77" s="27" t="n">
        <v>0.71</v>
      </c>
      <c r="AU77" s="27" t="n">
        <v>15</v>
      </c>
      <c r="AV77" s="1" t="s">
        <v>292</v>
      </c>
      <c r="AW77" s="27" t="n">
        <v>13.71</v>
      </c>
      <c r="AX77" s="27" t="n">
        <v>0.69</v>
      </c>
      <c r="AY77" s="27" t="n">
        <v>14.4</v>
      </c>
      <c r="AZ77" s="1" t="s">
        <v>292</v>
      </c>
      <c r="BA77" s="27" t="n">
        <v>13.43</v>
      </c>
      <c r="BB77" s="27" t="n">
        <v>0.67</v>
      </c>
      <c r="BC77" s="27" t="n">
        <v>14.1</v>
      </c>
      <c r="BD77" s="1" t="s">
        <v>292</v>
      </c>
      <c r="BE77" s="27" t="n">
        <v>13.14</v>
      </c>
      <c r="BF77" s="27" t="n">
        <v>0.66</v>
      </c>
      <c r="BG77" s="27" t="n">
        <v>13.8</v>
      </c>
      <c r="BH77" s="1" t="s">
        <v>292</v>
      </c>
      <c r="BI77" s="27" t="n">
        <v>12.86</v>
      </c>
      <c r="BJ77" s="27" t="n">
        <v>0.64</v>
      </c>
      <c r="BK77" s="27" t="n">
        <v>13.5</v>
      </c>
      <c r="BL77" s="1" t="s">
        <v>292</v>
      </c>
      <c r="BM77" s="27" t="n">
        <v>12</v>
      </c>
      <c r="BN77" s="27" t="n">
        <v>0.6</v>
      </c>
      <c r="BO77" s="27" t="n">
        <v>12.6</v>
      </c>
      <c r="BP77" s="1" t="s">
        <v>292</v>
      </c>
      <c r="BQ77" s="1" t="n">
        <v>71611655</v>
      </c>
      <c r="BR77" s="1" t="s">
        <v>295</v>
      </c>
      <c r="BS77" s="28" t="n">
        <v>0.05</v>
      </c>
      <c r="BT77" s="1" t="n">
        <f aca="false">IF(ISBLANK(G77),0,B77)</f>
        <v>0</v>
      </c>
      <c r="BU77" s="1" t="n">
        <f aca="false">IF(BT77=0,0,1)+BU76</f>
        <v>0</v>
      </c>
      <c r="BV77" s="22" t="str">
        <f aca="false">IFERROR(VLOOKUP(BW77,$BP$11:$BS$180,2,0),"")</f>
        <v/>
      </c>
      <c r="BW77" s="22" t="str">
        <f aca="false">IFERROR(INDEX($BT$11:$BT$180,MATCH(ROWS($I$10:I76),$BU$11:$BU$180,0),1),"")</f>
        <v/>
      </c>
      <c r="BX77" s="29" t="str">
        <f aca="false">IFERROR(VLOOKUP(BW77,BP77:BS246,3,0),"")</f>
        <v/>
      </c>
      <c r="BY77" s="30" t="str">
        <f aca="false">IFERROR(VLOOKUP(BW77,$B$11:$K$180,5,0),"")</f>
        <v/>
      </c>
      <c r="BZ77" s="29" t="str">
        <f aca="false">IFERROR(VLOOKUP(BW77,$B$11:$L$180,6,0),"")</f>
        <v/>
      </c>
      <c r="CA77" s="30" t="str">
        <f aca="false">IFERROR(VLOOKUP(BW77,$B$11:$K$180,9,0),"")</f>
        <v/>
      </c>
      <c r="CB77" s="31" t="str">
        <f aca="false">IFERROR(VLOOKUP(BW77,BP77:BS246,4,0),"")</f>
        <v/>
      </c>
      <c r="CC77" s="30" t="str">
        <f aca="false">IFERROR(VLOOKUP(BW77,$B$11:$K$180,10,0),"")</f>
        <v/>
      </c>
      <c r="CD77" s="30" t="str">
        <f aca="false">IFERROR(VLOOKUP(BW77,$B$11:$K$180,7,0),"")</f>
        <v/>
      </c>
    </row>
    <row r="78" customFormat="false" ht="14.75" hidden="false" customHeight="true" outlineLevel="0" collapsed="false">
      <c r="A78" s="23" t="s">
        <v>143</v>
      </c>
      <c r="B78" s="23" t="s">
        <v>296</v>
      </c>
      <c r="C78" s="23" t="s">
        <v>297</v>
      </c>
      <c r="D78" s="24" t="s">
        <v>298</v>
      </c>
      <c r="E78" s="25" t="n">
        <v>9.99</v>
      </c>
      <c r="F78" s="25" t="str">
        <f aca="false">IF($F$3=0.26,O78,IF($F$3=0.3,S78,IF($F$3=0.35,W78,IF($F$3=0.38,AA78,IF($F$3=0.4,AE78,IF($F$3=0.45,AI78,IF($F$3=0.46,AM78,IF($F$3=0.48,AQ78,IF($F$3=0.5,AU78,IF($F$3=0.52,AY78,IF($F$3=0.53,BC78,IF($F$3=0.4,BG78,IF($F$3=0.55,BK78,IF($F$3=0.58,BO78,""))))))))))))))</f>
        <v/>
      </c>
      <c r="G78" s="26"/>
      <c r="H78" s="25" t="str">
        <f aca="false">IFERROR(F78*G78,"")</f>
        <v/>
      </c>
      <c r="J78" s="13" t="e">
        <f aca="false">G78*(IF($F$3=0.26,M78,IF($F$3=0.3,Q78,IF($F$3=0.35,U78,IF($F$3=0.38,Y78,IF($F$3=0.4,AC78,IF($F$3=0.45,AG78,IF($F$3=0.46,AK78,IF($F$3=0.48,AO78,IF($F$3=0.5,AS78,IF($F$3=0.52,AW78,IF($F$3=0.53,BA78,IF($F$3=0.4,BE78,IF($F$3=0.55,BI78,IF($F$3=0.58,BM78,"")))))))))))))))</f>
        <v>#VALUE!</v>
      </c>
      <c r="K78" s="13" t="e">
        <f aca="false">G78*(IF($F$3=0.26,N78,IF($F$3=0.3,R78,IF($F$3=0.35,V78,IF($F$3=0.38,Z78,IF($F$3=0.4,AD78,IF($F$3=0.45,AH78,IF($F$3=0.46,AL78,IF($F$3=0.48,AP78,IF($F$3=0.5,AT78,IF($F$3=0.52,AX78,IF($F$3=0.53,BB78,IF($F$3=0.4,BF78,IF($F$3=0.55,BJ78,IF($F$3=0.58,BN78,"")))))))))))))))</f>
        <v>#VALUE!</v>
      </c>
      <c r="L78" s="1" t="s">
        <v>296</v>
      </c>
      <c r="M78" s="27" t="n">
        <v>7.04</v>
      </c>
      <c r="N78" s="27" t="n">
        <v>0.35</v>
      </c>
      <c r="O78" s="27" t="n">
        <v>7.39</v>
      </c>
      <c r="P78" s="1" t="s">
        <v>296</v>
      </c>
      <c r="Q78" s="27" t="n">
        <v>6.66</v>
      </c>
      <c r="R78" s="27" t="n">
        <v>0.33</v>
      </c>
      <c r="S78" s="27" t="n">
        <v>6.99</v>
      </c>
      <c r="T78" s="1" t="s">
        <v>296</v>
      </c>
      <c r="U78" s="21" t="n">
        <v>6.18</v>
      </c>
      <c r="V78" s="21" t="n">
        <v>0.31</v>
      </c>
      <c r="W78" s="21" t="n">
        <v>6.49</v>
      </c>
      <c r="X78" s="1" t="s">
        <v>296</v>
      </c>
      <c r="Y78" s="27" t="n">
        <v>5.9</v>
      </c>
      <c r="Z78" s="27" t="n">
        <v>0.29</v>
      </c>
      <c r="AA78" s="27" t="n">
        <v>6.19</v>
      </c>
      <c r="AB78" s="1" t="s">
        <v>296</v>
      </c>
      <c r="AC78" s="27" t="n">
        <v>5.7</v>
      </c>
      <c r="AD78" s="27" t="n">
        <v>0.29</v>
      </c>
      <c r="AE78" s="27" t="n">
        <v>5.99</v>
      </c>
      <c r="AF78" s="1" t="s">
        <v>296</v>
      </c>
      <c r="AG78" s="27" t="n">
        <v>5.23</v>
      </c>
      <c r="AH78" s="27" t="n">
        <v>0.26</v>
      </c>
      <c r="AI78" s="27" t="n">
        <v>5.49</v>
      </c>
      <c r="AJ78" s="1" t="s">
        <v>296</v>
      </c>
      <c r="AK78" s="27" t="n">
        <v>5.13</v>
      </c>
      <c r="AL78" s="27" t="n">
        <v>0.26</v>
      </c>
      <c r="AM78" s="27" t="n">
        <v>5.39</v>
      </c>
      <c r="AN78" s="1" t="s">
        <v>296</v>
      </c>
      <c r="AO78" s="27" t="n">
        <v>4.94</v>
      </c>
      <c r="AP78" s="27" t="n">
        <v>0.25</v>
      </c>
      <c r="AQ78" s="27" t="n">
        <v>5.19</v>
      </c>
      <c r="AR78" s="1" t="s">
        <v>296</v>
      </c>
      <c r="AS78" s="27" t="n">
        <v>4.76</v>
      </c>
      <c r="AT78" s="27" t="n">
        <v>0.24</v>
      </c>
      <c r="AU78" s="27" t="n">
        <v>5</v>
      </c>
      <c r="AV78" s="1" t="s">
        <v>296</v>
      </c>
      <c r="AW78" s="27" t="n">
        <v>4.57</v>
      </c>
      <c r="AX78" s="27" t="n">
        <v>0.23</v>
      </c>
      <c r="AY78" s="27" t="n">
        <v>4.8</v>
      </c>
      <c r="AZ78" s="1" t="s">
        <v>296</v>
      </c>
      <c r="BA78" s="27" t="n">
        <v>4.48</v>
      </c>
      <c r="BB78" s="27" t="n">
        <v>0.22</v>
      </c>
      <c r="BC78" s="27" t="n">
        <v>4.7</v>
      </c>
      <c r="BD78" s="1" t="s">
        <v>296</v>
      </c>
      <c r="BE78" s="27" t="n">
        <v>4.38</v>
      </c>
      <c r="BF78" s="27" t="n">
        <v>0.22</v>
      </c>
      <c r="BG78" s="27" t="n">
        <v>4.6</v>
      </c>
      <c r="BH78" s="1" t="s">
        <v>296</v>
      </c>
      <c r="BI78" s="27" t="n">
        <v>4.29</v>
      </c>
      <c r="BJ78" s="27" t="n">
        <v>0.21</v>
      </c>
      <c r="BK78" s="27" t="n">
        <v>4.5</v>
      </c>
      <c r="BL78" s="1" t="s">
        <v>296</v>
      </c>
      <c r="BM78" s="27" t="n">
        <v>4</v>
      </c>
      <c r="BN78" s="27" t="n">
        <v>0.2</v>
      </c>
      <c r="BO78" s="27" t="n">
        <v>4.2</v>
      </c>
      <c r="BP78" s="1" t="s">
        <v>296</v>
      </c>
      <c r="BQ78" s="1" t="n">
        <v>71611440</v>
      </c>
      <c r="BR78" s="1" t="s">
        <v>299</v>
      </c>
      <c r="BS78" s="28" t="n">
        <v>0.05</v>
      </c>
      <c r="BT78" s="1" t="n">
        <f aca="false">IF(ISBLANK(G78),0,B78)</f>
        <v>0</v>
      </c>
      <c r="BU78" s="1" t="n">
        <f aca="false">IF(BT78=0,0,1)+BU77</f>
        <v>0</v>
      </c>
      <c r="BV78" s="22" t="str">
        <f aca="false">IFERROR(VLOOKUP(BW78,$BP$11:$BS$180,2,0),"")</f>
        <v/>
      </c>
      <c r="BW78" s="22" t="str">
        <f aca="false">IFERROR(INDEX($BT$11:$BT$180,MATCH(ROWS($I$10:I77),$BU$11:$BU$180,0),1),"")</f>
        <v/>
      </c>
      <c r="BX78" s="29" t="str">
        <f aca="false">IFERROR(VLOOKUP(BW78,BP78:BS247,3,0),"")</f>
        <v/>
      </c>
      <c r="BY78" s="30" t="str">
        <f aca="false">IFERROR(VLOOKUP(BW78,$B$11:$K$180,5,0),"")</f>
        <v/>
      </c>
      <c r="BZ78" s="29" t="str">
        <f aca="false">IFERROR(VLOOKUP(BW78,$B$11:$L$180,6,0),"")</f>
        <v/>
      </c>
      <c r="CA78" s="30" t="str">
        <f aca="false">IFERROR(VLOOKUP(BW78,$B$11:$K$180,9,0),"")</f>
        <v/>
      </c>
      <c r="CB78" s="31" t="str">
        <f aca="false">IFERROR(VLOOKUP(BW78,BP78:BS247,4,0),"")</f>
        <v/>
      </c>
      <c r="CC78" s="30" t="str">
        <f aca="false">IFERROR(VLOOKUP(BW78,$B$11:$K$180,10,0),"")</f>
        <v/>
      </c>
      <c r="CD78" s="30" t="str">
        <f aca="false">IFERROR(VLOOKUP(BW78,$B$11:$K$180,7,0),"")</f>
        <v/>
      </c>
    </row>
    <row r="79" customFormat="false" ht="14.75" hidden="false" customHeight="true" outlineLevel="0" collapsed="false">
      <c r="A79" s="23" t="s">
        <v>143</v>
      </c>
      <c r="B79" s="23" t="s">
        <v>300</v>
      </c>
      <c r="C79" s="23" t="s">
        <v>301</v>
      </c>
      <c r="D79" s="24" t="s">
        <v>302</v>
      </c>
      <c r="E79" s="25" t="n">
        <v>9.99</v>
      </c>
      <c r="F79" s="25" t="str">
        <f aca="false">IF($F$3=0.26,O79,IF($F$3=0.3,S79,IF($F$3=0.35,W79,IF($F$3=0.38,AA79,IF($F$3=0.4,AE79,IF($F$3=0.45,AI79,IF($F$3=0.46,AM79,IF($F$3=0.48,AQ79,IF($F$3=0.5,AU79,IF($F$3=0.52,AY79,IF($F$3=0.53,BC79,IF($F$3=0.4,BG79,IF($F$3=0.55,BK79,IF($F$3=0.58,BO79,""))))))))))))))</f>
        <v/>
      </c>
      <c r="G79" s="26"/>
      <c r="H79" s="25" t="str">
        <f aca="false">IFERROR(F79*G79,"")</f>
        <v/>
      </c>
      <c r="J79" s="13" t="e">
        <f aca="false">G79*(IF($F$3=0.26,M79,IF($F$3=0.3,Q79,IF($F$3=0.35,U79,IF($F$3=0.38,Y79,IF($F$3=0.4,AC79,IF($F$3=0.45,AG79,IF($F$3=0.46,AK79,IF($F$3=0.48,AO79,IF($F$3=0.5,AS79,IF($F$3=0.52,AW79,IF($F$3=0.53,BA79,IF($F$3=0.4,BE79,IF($F$3=0.55,BI79,IF($F$3=0.58,BM79,"")))))))))))))))</f>
        <v>#VALUE!</v>
      </c>
      <c r="K79" s="13" t="e">
        <f aca="false">G79*(IF($F$3=0.26,N79,IF($F$3=0.3,R79,IF($F$3=0.35,V79,IF($F$3=0.38,Z79,IF($F$3=0.4,AD79,IF($F$3=0.45,AH79,IF($F$3=0.46,AL79,IF($F$3=0.48,AP79,IF($F$3=0.5,AT79,IF($F$3=0.52,AX79,IF($F$3=0.53,BB79,IF($F$3=0.4,BF79,IF($F$3=0.55,BJ79,IF($F$3=0.58,BN79,"")))))))))))))))</f>
        <v>#VALUE!</v>
      </c>
      <c r="L79" s="1" t="s">
        <v>300</v>
      </c>
      <c r="M79" s="27" t="n">
        <v>7.04</v>
      </c>
      <c r="N79" s="27" t="n">
        <v>0.35</v>
      </c>
      <c r="O79" s="27" t="n">
        <v>7.39</v>
      </c>
      <c r="P79" s="1" t="s">
        <v>300</v>
      </c>
      <c r="Q79" s="27" t="n">
        <v>6.66</v>
      </c>
      <c r="R79" s="27" t="n">
        <v>0.33</v>
      </c>
      <c r="S79" s="27" t="n">
        <v>6.99</v>
      </c>
      <c r="T79" s="1" t="s">
        <v>300</v>
      </c>
      <c r="U79" s="21" t="n">
        <v>6.18</v>
      </c>
      <c r="V79" s="21" t="n">
        <v>0.31</v>
      </c>
      <c r="W79" s="21" t="n">
        <v>6.49</v>
      </c>
      <c r="X79" s="1" t="s">
        <v>300</v>
      </c>
      <c r="Y79" s="27" t="n">
        <v>5.9</v>
      </c>
      <c r="Z79" s="27" t="n">
        <v>0.29</v>
      </c>
      <c r="AA79" s="27" t="n">
        <v>6.19</v>
      </c>
      <c r="AB79" s="1" t="s">
        <v>300</v>
      </c>
      <c r="AC79" s="27" t="n">
        <v>5.7</v>
      </c>
      <c r="AD79" s="27" t="n">
        <v>0.29</v>
      </c>
      <c r="AE79" s="27" t="n">
        <v>5.99</v>
      </c>
      <c r="AF79" s="1" t="s">
        <v>300</v>
      </c>
      <c r="AG79" s="27" t="n">
        <v>5.23</v>
      </c>
      <c r="AH79" s="27" t="n">
        <v>0.26</v>
      </c>
      <c r="AI79" s="27" t="n">
        <v>5.49</v>
      </c>
      <c r="AJ79" s="1" t="s">
        <v>300</v>
      </c>
      <c r="AK79" s="27" t="n">
        <v>5.13</v>
      </c>
      <c r="AL79" s="27" t="n">
        <v>0.26</v>
      </c>
      <c r="AM79" s="27" t="n">
        <v>5.39</v>
      </c>
      <c r="AN79" s="1" t="s">
        <v>300</v>
      </c>
      <c r="AO79" s="27" t="n">
        <v>4.94</v>
      </c>
      <c r="AP79" s="27" t="n">
        <v>0.25</v>
      </c>
      <c r="AQ79" s="27" t="n">
        <v>5.19</v>
      </c>
      <c r="AR79" s="1" t="s">
        <v>300</v>
      </c>
      <c r="AS79" s="27" t="n">
        <v>4.76</v>
      </c>
      <c r="AT79" s="27" t="n">
        <v>0.24</v>
      </c>
      <c r="AU79" s="27" t="n">
        <v>5</v>
      </c>
      <c r="AV79" s="1" t="s">
        <v>300</v>
      </c>
      <c r="AW79" s="27" t="n">
        <v>4.57</v>
      </c>
      <c r="AX79" s="27" t="n">
        <v>0.23</v>
      </c>
      <c r="AY79" s="27" t="n">
        <v>4.8</v>
      </c>
      <c r="AZ79" s="1" t="s">
        <v>300</v>
      </c>
      <c r="BA79" s="27" t="n">
        <v>4.48</v>
      </c>
      <c r="BB79" s="27" t="n">
        <v>0.22</v>
      </c>
      <c r="BC79" s="27" t="n">
        <v>4.7</v>
      </c>
      <c r="BD79" s="1" t="s">
        <v>300</v>
      </c>
      <c r="BE79" s="27" t="n">
        <v>4.38</v>
      </c>
      <c r="BF79" s="27" t="n">
        <v>0.22</v>
      </c>
      <c r="BG79" s="27" t="n">
        <v>4.6</v>
      </c>
      <c r="BH79" s="1" t="s">
        <v>300</v>
      </c>
      <c r="BI79" s="27" t="n">
        <v>4.29</v>
      </c>
      <c r="BJ79" s="27" t="n">
        <v>0.21</v>
      </c>
      <c r="BK79" s="27" t="n">
        <v>4.5</v>
      </c>
      <c r="BL79" s="1" t="s">
        <v>300</v>
      </c>
      <c r="BM79" s="27" t="n">
        <v>4</v>
      </c>
      <c r="BN79" s="27" t="n">
        <v>0.2</v>
      </c>
      <c r="BO79" s="27" t="n">
        <v>4.2</v>
      </c>
      <c r="BP79" s="1" t="s">
        <v>300</v>
      </c>
      <c r="BQ79" s="1" t="n">
        <v>71611441</v>
      </c>
      <c r="BR79" s="1" t="s">
        <v>303</v>
      </c>
      <c r="BS79" s="28" t="n">
        <v>0.05</v>
      </c>
      <c r="BT79" s="1" t="n">
        <f aca="false">IF(ISBLANK(G79),0,B79)</f>
        <v>0</v>
      </c>
      <c r="BU79" s="1" t="n">
        <f aca="false">IF(BT79=0,0,1)+BU78</f>
        <v>0</v>
      </c>
      <c r="BV79" s="22" t="str">
        <f aca="false">IFERROR(VLOOKUP(BW79,$BP$11:$BS$180,2,0),"")</f>
        <v/>
      </c>
      <c r="BW79" s="22" t="str">
        <f aca="false">IFERROR(INDEX($BT$11:$BT$180,MATCH(ROWS($I$10:I78),$BU$11:$BU$180,0),1),"")</f>
        <v/>
      </c>
      <c r="BX79" s="29" t="str">
        <f aca="false">IFERROR(VLOOKUP(BW79,BP79:BS248,3,0),"")</f>
        <v/>
      </c>
      <c r="BY79" s="30" t="str">
        <f aca="false">IFERROR(VLOOKUP(BW79,$B$11:$K$180,5,0),"")</f>
        <v/>
      </c>
      <c r="BZ79" s="29" t="str">
        <f aca="false">IFERROR(VLOOKUP(BW79,$B$11:$L$180,6,0),"")</f>
        <v/>
      </c>
      <c r="CA79" s="30" t="str">
        <f aca="false">IFERROR(VLOOKUP(BW79,$B$11:$K$180,9,0),"")</f>
        <v/>
      </c>
      <c r="CB79" s="31" t="str">
        <f aca="false">IFERROR(VLOOKUP(BW79,BP79:BS248,4,0),"")</f>
        <v/>
      </c>
      <c r="CC79" s="30" t="str">
        <f aca="false">IFERROR(VLOOKUP(BW79,$B$11:$K$180,10,0),"")</f>
        <v/>
      </c>
      <c r="CD79" s="30" t="str">
        <f aca="false">IFERROR(VLOOKUP(BW79,$B$11:$K$180,7,0),"")</f>
        <v/>
      </c>
    </row>
    <row r="80" customFormat="false" ht="14.75" hidden="false" customHeight="true" outlineLevel="0" collapsed="false">
      <c r="A80" s="23" t="s">
        <v>143</v>
      </c>
      <c r="B80" s="23" t="s">
        <v>304</v>
      </c>
      <c r="C80" s="23" t="s">
        <v>305</v>
      </c>
      <c r="D80" s="24" t="s">
        <v>306</v>
      </c>
      <c r="E80" s="25" t="n">
        <v>9.99</v>
      </c>
      <c r="F80" s="25" t="str">
        <f aca="false">IF($F$3=0.26,O80,IF($F$3=0.3,S80,IF($F$3=0.35,W80,IF($F$3=0.38,AA80,IF($F$3=0.4,AE80,IF($F$3=0.45,AI80,IF($F$3=0.46,AM80,IF($F$3=0.48,AQ80,IF($F$3=0.5,AU80,IF($F$3=0.52,AY80,IF($F$3=0.53,BC80,IF($F$3=0.4,BG80,IF($F$3=0.55,BK80,IF($F$3=0.58,BO80,""))))))))))))))</f>
        <v/>
      </c>
      <c r="G80" s="26"/>
      <c r="H80" s="25" t="str">
        <f aca="false">IFERROR(F80*G80,"")</f>
        <v/>
      </c>
      <c r="J80" s="13" t="e">
        <f aca="false">G80*(IF($F$3=0.26,M80,IF($F$3=0.3,Q80,IF($F$3=0.35,U80,IF($F$3=0.38,Y80,IF($F$3=0.4,AC80,IF($F$3=0.45,AG80,IF($F$3=0.46,AK80,IF($F$3=0.48,AO80,IF($F$3=0.5,AS80,IF($F$3=0.52,AW80,IF($F$3=0.53,BA80,IF($F$3=0.4,BE80,IF($F$3=0.55,BI80,IF($F$3=0.58,BM80,"")))))))))))))))</f>
        <v>#VALUE!</v>
      </c>
      <c r="K80" s="13" t="e">
        <f aca="false">G80*(IF($F$3=0.26,N80,IF($F$3=0.3,R80,IF($F$3=0.35,V80,IF($F$3=0.38,Z80,IF($F$3=0.4,AD80,IF($F$3=0.45,AH80,IF($F$3=0.46,AL80,IF($F$3=0.48,AP80,IF($F$3=0.5,AT80,IF($F$3=0.52,AX80,IF($F$3=0.53,BB80,IF($F$3=0.4,BF80,IF($F$3=0.55,BJ80,IF($F$3=0.58,BN80,"")))))))))))))))</f>
        <v>#VALUE!</v>
      </c>
      <c r="L80" s="1" t="s">
        <v>304</v>
      </c>
      <c r="M80" s="27" t="n">
        <v>7.04</v>
      </c>
      <c r="N80" s="27" t="n">
        <v>0.35</v>
      </c>
      <c r="O80" s="27" t="n">
        <v>7.39</v>
      </c>
      <c r="P80" s="1" t="s">
        <v>304</v>
      </c>
      <c r="Q80" s="27" t="n">
        <v>6.66</v>
      </c>
      <c r="R80" s="27" t="n">
        <v>0.33</v>
      </c>
      <c r="S80" s="27" t="n">
        <v>6.99</v>
      </c>
      <c r="T80" s="1" t="s">
        <v>304</v>
      </c>
      <c r="U80" s="21" t="n">
        <v>6.18</v>
      </c>
      <c r="V80" s="21" t="n">
        <v>0.31</v>
      </c>
      <c r="W80" s="21" t="n">
        <v>6.49</v>
      </c>
      <c r="X80" s="1" t="s">
        <v>304</v>
      </c>
      <c r="Y80" s="27" t="n">
        <v>5.9</v>
      </c>
      <c r="Z80" s="27" t="n">
        <v>0.29</v>
      </c>
      <c r="AA80" s="27" t="n">
        <v>6.19</v>
      </c>
      <c r="AB80" s="1" t="s">
        <v>304</v>
      </c>
      <c r="AC80" s="27" t="n">
        <v>5.7</v>
      </c>
      <c r="AD80" s="27" t="n">
        <v>0.29</v>
      </c>
      <c r="AE80" s="27" t="n">
        <v>5.99</v>
      </c>
      <c r="AF80" s="1" t="s">
        <v>304</v>
      </c>
      <c r="AG80" s="27" t="n">
        <v>5.23</v>
      </c>
      <c r="AH80" s="27" t="n">
        <v>0.26</v>
      </c>
      <c r="AI80" s="27" t="n">
        <v>5.49</v>
      </c>
      <c r="AJ80" s="1" t="s">
        <v>304</v>
      </c>
      <c r="AK80" s="27" t="n">
        <v>5.13</v>
      </c>
      <c r="AL80" s="27" t="n">
        <v>0.26</v>
      </c>
      <c r="AM80" s="27" t="n">
        <v>5.39</v>
      </c>
      <c r="AN80" s="1" t="s">
        <v>304</v>
      </c>
      <c r="AO80" s="27" t="n">
        <v>4.94</v>
      </c>
      <c r="AP80" s="27" t="n">
        <v>0.25</v>
      </c>
      <c r="AQ80" s="27" t="n">
        <v>5.19</v>
      </c>
      <c r="AR80" s="1" t="s">
        <v>304</v>
      </c>
      <c r="AS80" s="27" t="n">
        <v>4.76</v>
      </c>
      <c r="AT80" s="27" t="n">
        <v>0.24</v>
      </c>
      <c r="AU80" s="27" t="n">
        <v>5</v>
      </c>
      <c r="AV80" s="1" t="s">
        <v>304</v>
      </c>
      <c r="AW80" s="27" t="n">
        <v>4.57</v>
      </c>
      <c r="AX80" s="27" t="n">
        <v>0.23</v>
      </c>
      <c r="AY80" s="27" t="n">
        <v>4.8</v>
      </c>
      <c r="AZ80" s="1" t="s">
        <v>304</v>
      </c>
      <c r="BA80" s="27" t="n">
        <v>4.48</v>
      </c>
      <c r="BB80" s="27" t="n">
        <v>0.22</v>
      </c>
      <c r="BC80" s="27" t="n">
        <v>4.7</v>
      </c>
      <c r="BD80" s="1" t="s">
        <v>304</v>
      </c>
      <c r="BE80" s="27" t="n">
        <v>4.38</v>
      </c>
      <c r="BF80" s="27" t="n">
        <v>0.22</v>
      </c>
      <c r="BG80" s="27" t="n">
        <v>4.6</v>
      </c>
      <c r="BH80" s="1" t="s">
        <v>304</v>
      </c>
      <c r="BI80" s="27" t="n">
        <v>4.29</v>
      </c>
      <c r="BJ80" s="27" t="n">
        <v>0.21</v>
      </c>
      <c r="BK80" s="27" t="n">
        <v>4.5</v>
      </c>
      <c r="BL80" s="1" t="s">
        <v>304</v>
      </c>
      <c r="BM80" s="27" t="n">
        <v>4</v>
      </c>
      <c r="BN80" s="27" t="n">
        <v>0.2</v>
      </c>
      <c r="BO80" s="27" t="n">
        <v>4.2</v>
      </c>
      <c r="BP80" s="1" t="s">
        <v>304</v>
      </c>
      <c r="BQ80" s="1" t="n">
        <v>71611443</v>
      </c>
      <c r="BR80" s="1" t="s">
        <v>307</v>
      </c>
      <c r="BS80" s="28" t="n">
        <v>0.05</v>
      </c>
      <c r="BT80" s="1" t="n">
        <f aca="false">IF(ISBLANK(G80),0,B80)</f>
        <v>0</v>
      </c>
      <c r="BU80" s="1" t="n">
        <f aca="false">IF(BT80=0,0,1)+BU79</f>
        <v>0</v>
      </c>
      <c r="BV80" s="22" t="str">
        <f aca="false">IFERROR(VLOOKUP(BW80,$BP$11:$BS$180,2,0),"")</f>
        <v/>
      </c>
      <c r="BW80" s="22" t="str">
        <f aca="false">IFERROR(INDEX($BT$11:$BT$180,MATCH(ROWS($I$10:I79),$BU$11:$BU$180,0),1),"")</f>
        <v/>
      </c>
      <c r="BX80" s="29" t="str">
        <f aca="false">IFERROR(VLOOKUP(BW80,BP80:BS249,3,0),"")</f>
        <v/>
      </c>
      <c r="BY80" s="30" t="str">
        <f aca="false">IFERROR(VLOOKUP(BW80,$B$11:$K$180,5,0),"")</f>
        <v/>
      </c>
      <c r="BZ80" s="29" t="str">
        <f aca="false">IFERROR(VLOOKUP(BW80,$B$11:$L$180,6,0),"")</f>
        <v/>
      </c>
      <c r="CA80" s="30" t="str">
        <f aca="false">IFERROR(VLOOKUP(BW80,$B$11:$K$180,9,0),"")</f>
        <v/>
      </c>
      <c r="CB80" s="31" t="str">
        <f aca="false">IFERROR(VLOOKUP(BW80,BP80:BS249,4,0),"")</f>
        <v/>
      </c>
      <c r="CC80" s="30" t="str">
        <f aca="false">IFERROR(VLOOKUP(BW80,$B$11:$K$180,10,0),"")</f>
        <v/>
      </c>
      <c r="CD80" s="30" t="str">
        <f aca="false">IFERROR(VLOOKUP(BW80,$B$11:$K$180,7,0),"")</f>
        <v/>
      </c>
    </row>
    <row r="81" customFormat="false" ht="14.75" hidden="false" customHeight="true" outlineLevel="0" collapsed="false">
      <c r="A81" s="23" t="s">
        <v>143</v>
      </c>
      <c r="B81" s="23" t="s">
        <v>308</v>
      </c>
      <c r="C81" s="23" t="s">
        <v>309</v>
      </c>
      <c r="D81" s="24" t="s">
        <v>310</v>
      </c>
      <c r="E81" s="25" t="n">
        <v>9.99</v>
      </c>
      <c r="F81" s="25" t="str">
        <f aca="false">IF($F$3=0.26,O81,IF($F$3=0.3,S81,IF($F$3=0.35,W81,IF($F$3=0.38,AA81,IF($F$3=0.4,AE81,IF($F$3=0.45,AI81,IF($F$3=0.46,AM81,IF($F$3=0.48,AQ81,IF($F$3=0.5,AU81,IF($F$3=0.52,AY81,IF($F$3=0.53,BC81,IF($F$3=0.4,BG81,IF($F$3=0.55,BK81,IF($F$3=0.58,BO81,""))))))))))))))</f>
        <v/>
      </c>
      <c r="G81" s="26"/>
      <c r="H81" s="25" t="str">
        <f aca="false">IFERROR(F81*G81,"")</f>
        <v/>
      </c>
      <c r="J81" s="13" t="e">
        <f aca="false">G81*(IF($F$3=0.26,M81,IF($F$3=0.3,Q81,IF($F$3=0.35,U81,IF($F$3=0.38,Y81,IF($F$3=0.4,AC81,IF($F$3=0.45,AG81,IF($F$3=0.46,AK81,IF($F$3=0.48,AO81,IF($F$3=0.5,AS81,IF($F$3=0.52,AW81,IF($F$3=0.53,BA81,IF($F$3=0.4,BE81,IF($F$3=0.55,BI81,IF($F$3=0.58,BM81,"")))))))))))))))</f>
        <v>#VALUE!</v>
      </c>
      <c r="K81" s="13" t="e">
        <f aca="false">G81*(IF($F$3=0.26,N81,IF($F$3=0.3,R81,IF($F$3=0.35,V81,IF($F$3=0.38,Z81,IF($F$3=0.4,AD81,IF($F$3=0.45,AH81,IF($F$3=0.46,AL81,IF($F$3=0.48,AP81,IF($F$3=0.5,AT81,IF($F$3=0.52,AX81,IF($F$3=0.53,BB81,IF($F$3=0.4,BF81,IF($F$3=0.55,BJ81,IF($F$3=0.58,BN81,"")))))))))))))))</f>
        <v>#VALUE!</v>
      </c>
      <c r="L81" s="1" t="s">
        <v>308</v>
      </c>
      <c r="M81" s="27" t="n">
        <v>7.04</v>
      </c>
      <c r="N81" s="27" t="n">
        <v>0.35</v>
      </c>
      <c r="O81" s="27" t="n">
        <v>7.39</v>
      </c>
      <c r="P81" s="1" t="s">
        <v>308</v>
      </c>
      <c r="Q81" s="27" t="n">
        <v>6.66</v>
      </c>
      <c r="R81" s="27" t="n">
        <v>0.33</v>
      </c>
      <c r="S81" s="27" t="n">
        <v>6.99</v>
      </c>
      <c r="T81" s="1" t="s">
        <v>308</v>
      </c>
      <c r="U81" s="21" t="n">
        <v>6.18</v>
      </c>
      <c r="V81" s="21" t="n">
        <v>0.31</v>
      </c>
      <c r="W81" s="21" t="n">
        <v>6.49</v>
      </c>
      <c r="X81" s="1" t="s">
        <v>308</v>
      </c>
      <c r="Y81" s="27" t="n">
        <v>5.9</v>
      </c>
      <c r="Z81" s="27" t="n">
        <v>0.29</v>
      </c>
      <c r="AA81" s="27" t="n">
        <v>6.19</v>
      </c>
      <c r="AB81" s="1" t="s">
        <v>308</v>
      </c>
      <c r="AC81" s="27" t="n">
        <v>5.7</v>
      </c>
      <c r="AD81" s="27" t="n">
        <v>0.29</v>
      </c>
      <c r="AE81" s="27" t="n">
        <v>5.99</v>
      </c>
      <c r="AF81" s="1" t="s">
        <v>308</v>
      </c>
      <c r="AG81" s="27" t="n">
        <v>5.23</v>
      </c>
      <c r="AH81" s="27" t="n">
        <v>0.26</v>
      </c>
      <c r="AI81" s="27" t="n">
        <v>5.49</v>
      </c>
      <c r="AJ81" s="1" t="s">
        <v>308</v>
      </c>
      <c r="AK81" s="27" t="n">
        <v>5.13</v>
      </c>
      <c r="AL81" s="27" t="n">
        <v>0.26</v>
      </c>
      <c r="AM81" s="27" t="n">
        <v>5.39</v>
      </c>
      <c r="AN81" s="1" t="s">
        <v>308</v>
      </c>
      <c r="AO81" s="27" t="n">
        <v>4.94</v>
      </c>
      <c r="AP81" s="27" t="n">
        <v>0.25</v>
      </c>
      <c r="AQ81" s="27" t="n">
        <v>5.19</v>
      </c>
      <c r="AR81" s="1" t="s">
        <v>308</v>
      </c>
      <c r="AS81" s="27" t="n">
        <v>4.76</v>
      </c>
      <c r="AT81" s="27" t="n">
        <v>0.24</v>
      </c>
      <c r="AU81" s="27" t="n">
        <v>5</v>
      </c>
      <c r="AV81" s="1" t="s">
        <v>308</v>
      </c>
      <c r="AW81" s="27" t="n">
        <v>4.57</v>
      </c>
      <c r="AX81" s="27" t="n">
        <v>0.23</v>
      </c>
      <c r="AY81" s="27" t="n">
        <v>4.8</v>
      </c>
      <c r="AZ81" s="1" t="s">
        <v>308</v>
      </c>
      <c r="BA81" s="27" t="n">
        <v>4.48</v>
      </c>
      <c r="BB81" s="27" t="n">
        <v>0.22</v>
      </c>
      <c r="BC81" s="27" t="n">
        <v>4.7</v>
      </c>
      <c r="BD81" s="1" t="s">
        <v>308</v>
      </c>
      <c r="BE81" s="27" t="n">
        <v>4.38</v>
      </c>
      <c r="BF81" s="27" t="n">
        <v>0.22</v>
      </c>
      <c r="BG81" s="27" t="n">
        <v>4.6</v>
      </c>
      <c r="BH81" s="1" t="s">
        <v>308</v>
      </c>
      <c r="BI81" s="27" t="n">
        <v>4.29</v>
      </c>
      <c r="BJ81" s="27" t="n">
        <v>0.21</v>
      </c>
      <c r="BK81" s="27" t="n">
        <v>4.5</v>
      </c>
      <c r="BL81" s="1" t="s">
        <v>308</v>
      </c>
      <c r="BM81" s="27" t="n">
        <v>4</v>
      </c>
      <c r="BN81" s="27" t="n">
        <v>0.2</v>
      </c>
      <c r="BO81" s="27" t="n">
        <v>4.2</v>
      </c>
      <c r="BP81" s="1" t="s">
        <v>308</v>
      </c>
      <c r="BQ81" s="1" t="n">
        <v>71611442</v>
      </c>
      <c r="BR81" s="1" t="s">
        <v>311</v>
      </c>
      <c r="BS81" s="28" t="n">
        <v>0.05</v>
      </c>
      <c r="BT81" s="1" t="n">
        <f aca="false">IF(ISBLANK(G81),0,B81)</f>
        <v>0</v>
      </c>
      <c r="BU81" s="1" t="n">
        <f aca="false">IF(BT81=0,0,1)+BU80</f>
        <v>0</v>
      </c>
      <c r="BV81" s="22" t="str">
        <f aca="false">IFERROR(VLOOKUP(BW81,$BP$11:$BS$180,2,0),"")</f>
        <v/>
      </c>
      <c r="BW81" s="22" t="str">
        <f aca="false">IFERROR(INDEX($BT$11:$BT$180,MATCH(ROWS($I$10:I80),$BU$11:$BU$180,0),1),"")</f>
        <v/>
      </c>
      <c r="BX81" s="29" t="str">
        <f aca="false">IFERROR(VLOOKUP(BW81,BP81:BS250,3,0),"")</f>
        <v/>
      </c>
      <c r="BY81" s="30" t="str">
        <f aca="false">IFERROR(VLOOKUP(BW81,$B$11:$K$180,5,0),"")</f>
        <v/>
      </c>
      <c r="BZ81" s="29" t="str">
        <f aca="false">IFERROR(VLOOKUP(BW81,$B$11:$L$180,6,0),"")</f>
        <v/>
      </c>
      <c r="CA81" s="30" t="str">
        <f aca="false">IFERROR(VLOOKUP(BW81,$B$11:$K$180,9,0),"")</f>
        <v/>
      </c>
      <c r="CB81" s="31" t="str">
        <f aca="false">IFERROR(VLOOKUP(BW81,BP81:BS250,4,0),"")</f>
        <v/>
      </c>
      <c r="CC81" s="30" t="str">
        <f aca="false">IFERROR(VLOOKUP(BW81,$B$11:$K$180,10,0),"")</f>
        <v/>
      </c>
      <c r="CD81" s="30" t="str">
        <f aca="false">IFERROR(VLOOKUP(BW81,$B$11:$K$180,7,0),"")</f>
        <v/>
      </c>
    </row>
    <row r="82" customFormat="false" ht="14.75" hidden="false" customHeight="true" outlineLevel="0" collapsed="false">
      <c r="A82" s="23" t="s">
        <v>143</v>
      </c>
      <c r="B82" s="23" t="s">
        <v>312</v>
      </c>
      <c r="C82" s="23" t="s">
        <v>313</v>
      </c>
      <c r="D82" s="24" t="s">
        <v>314</v>
      </c>
      <c r="E82" s="25" t="n">
        <v>9.99</v>
      </c>
      <c r="F82" s="25" t="str">
        <f aca="false">IF($F$3=0.26,O82,IF($F$3=0.3,S82,IF($F$3=0.35,W82,IF($F$3=0.38,AA82,IF($F$3=0.4,AE82,IF($F$3=0.45,AI82,IF($F$3=0.46,AM82,IF($F$3=0.48,AQ82,IF($F$3=0.5,AU82,IF($F$3=0.52,AY82,IF($F$3=0.53,BC82,IF($F$3=0.4,BG82,IF($F$3=0.55,BK82,IF($F$3=0.58,BO82,""))))))))))))))</f>
        <v/>
      </c>
      <c r="G82" s="26"/>
      <c r="H82" s="25" t="str">
        <f aca="false">IFERROR(F82*G82,"")</f>
        <v/>
      </c>
      <c r="J82" s="13" t="e">
        <f aca="false">G82*(IF($F$3=0.26,M82,IF($F$3=0.3,Q82,IF($F$3=0.35,U82,IF($F$3=0.38,Y82,IF($F$3=0.4,AC82,IF($F$3=0.45,AG82,IF($F$3=0.46,AK82,IF($F$3=0.48,AO82,IF($F$3=0.5,AS82,IF($F$3=0.52,AW82,IF($F$3=0.53,BA82,IF($F$3=0.4,BE82,IF($F$3=0.55,BI82,IF($F$3=0.58,BM82,"")))))))))))))))</f>
        <v>#VALUE!</v>
      </c>
      <c r="K82" s="13" t="e">
        <f aca="false">G82*(IF($F$3=0.26,N82,IF($F$3=0.3,R82,IF($F$3=0.35,V82,IF($F$3=0.38,Z82,IF($F$3=0.4,AD82,IF($F$3=0.45,AH82,IF($F$3=0.46,AL82,IF($F$3=0.48,AP82,IF($F$3=0.5,AT82,IF($F$3=0.52,AX82,IF($F$3=0.53,BB82,IF($F$3=0.4,BF82,IF($F$3=0.55,BJ82,IF($F$3=0.58,BN82,"")))))))))))))))</f>
        <v>#VALUE!</v>
      </c>
      <c r="L82" s="1" t="s">
        <v>312</v>
      </c>
      <c r="M82" s="27" t="n">
        <v>7.04</v>
      </c>
      <c r="N82" s="27" t="n">
        <v>0.35</v>
      </c>
      <c r="O82" s="27" t="n">
        <v>7.39</v>
      </c>
      <c r="P82" s="1" t="s">
        <v>312</v>
      </c>
      <c r="Q82" s="27" t="n">
        <v>6.66</v>
      </c>
      <c r="R82" s="27" t="n">
        <v>0.33</v>
      </c>
      <c r="S82" s="27" t="n">
        <v>6.99</v>
      </c>
      <c r="T82" s="1" t="s">
        <v>312</v>
      </c>
      <c r="U82" s="21" t="n">
        <v>6.18</v>
      </c>
      <c r="V82" s="21" t="n">
        <v>0.31</v>
      </c>
      <c r="W82" s="21" t="n">
        <v>6.49</v>
      </c>
      <c r="X82" s="1" t="s">
        <v>312</v>
      </c>
      <c r="Y82" s="27" t="n">
        <v>5.9</v>
      </c>
      <c r="Z82" s="27" t="n">
        <v>0.29</v>
      </c>
      <c r="AA82" s="27" t="n">
        <v>6.19</v>
      </c>
      <c r="AB82" s="1" t="s">
        <v>312</v>
      </c>
      <c r="AC82" s="27" t="n">
        <v>5.7</v>
      </c>
      <c r="AD82" s="27" t="n">
        <v>0.29</v>
      </c>
      <c r="AE82" s="27" t="n">
        <v>5.99</v>
      </c>
      <c r="AF82" s="1" t="s">
        <v>312</v>
      </c>
      <c r="AG82" s="27" t="n">
        <v>5.23</v>
      </c>
      <c r="AH82" s="27" t="n">
        <v>0.26</v>
      </c>
      <c r="AI82" s="27" t="n">
        <v>5.49</v>
      </c>
      <c r="AJ82" s="1" t="s">
        <v>312</v>
      </c>
      <c r="AK82" s="27" t="n">
        <v>5.13</v>
      </c>
      <c r="AL82" s="27" t="n">
        <v>0.26</v>
      </c>
      <c r="AM82" s="27" t="n">
        <v>5.39</v>
      </c>
      <c r="AN82" s="1" t="s">
        <v>312</v>
      </c>
      <c r="AO82" s="27" t="n">
        <v>4.94</v>
      </c>
      <c r="AP82" s="27" t="n">
        <v>0.25</v>
      </c>
      <c r="AQ82" s="27" t="n">
        <v>5.19</v>
      </c>
      <c r="AR82" s="1" t="s">
        <v>312</v>
      </c>
      <c r="AS82" s="27" t="n">
        <v>4.76</v>
      </c>
      <c r="AT82" s="27" t="n">
        <v>0.24</v>
      </c>
      <c r="AU82" s="27" t="n">
        <v>5</v>
      </c>
      <c r="AV82" s="1" t="s">
        <v>312</v>
      </c>
      <c r="AW82" s="27" t="n">
        <v>4.57</v>
      </c>
      <c r="AX82" s="27" t="n">
        <v>0.23</v>
      </c>
      <c r="AY82" s="27" t="n">
        <v>4.8</v>
      </c>
      <c r="AZ82" s="1" t="s">
        <v>312</v>
      </c>
      <c r="BA82" s="27" t="n">
        <v>4.48</v>
      </c>
      <c r="BB82" s="27" t="n">
        <v>0.22</v>
      </c>
      <c r="BC82" s="27" t="n">
        <v>4.7</v>
      </c>
      <c r="BD82" s="1" t="s">
        <v>312</v>
      </c>
      <c r="BE82" s="27" t="n">
        <v>4.38</v>
      </c>
      <c r="BF82" s="27" t="n">
        <v>0.22</v>
      </c>
      <c r="BG82" s="27" t="n">
        <v>4.6</v>
      </c>
      <c r="BH82" s="1" t="s">
        <v>312</v>
      </c>
      <c r="BI82" s="27" t="n">
        <v>4.29</v>
      </c>
      <c r="BJ82" s="27" t="n">
        <v>0.21</v>
      </c>
      <c r="BK82" s="27" t="n">
        <v>4.5</v>
      </c>
      <c r="BL82" s="1" t="s">
        <v>312</v>
      </c>
      <c r="BM82" s="27" t="n">
        <v>4</v>
      </c>
      <c r="BN82" s="27" t="n">
        <v>0.2</v>
      </c>
      <c r="BO82" s="27" t="n">
        <v>4.2</v>
      </c>
      <c r="BP82" s="1" t="s">
        <v>312</v>
      </c>
      <c r="BQ82" s="1" t="n">
        <v>71611156</v>
      </c>
      <c r="BR82" s="1" t="s">
        <v>315</v>
      </c>
      <c r="BS82" s="28" t="n">
        <v>0.05</v>
      </c>
      <c r="BT82" s="1" t="n">
        <f aca="false">IF(ISBLANK(G82),0,B82)</f>
        <v>0</v>
      </c>
      <c r="BU82" s="1" t="n">
        <f aca="false">IF(BT82=0,0,1)+BU81</f>
        <v>0</v>
      </c>
      <c r="BV82" s="22" t="str">
        <f aca="false">IFERROR(VLOOKUP(BW82,$BP$11:$BS$180,2,0),"")</f>
        <v/>
      </c>
      <c r="BW82" s="22" t="str">
        <f aca="false">IFERROR(INDEX($BT$11:$BT$180,MATCH(ROWS($I$10:I81),$BU$11:$BU$180,0),1),"")</f>
        <v/>
      </c>
      <c r="BX82" s="29" t="str">
        <f aca="false">IFERROR(VLOOKUP(BW82,BP82:BS251,3,0),"")</f>
        <v/>
      </c>
      <c r="BY82" s="30" t="str">
        <f aca="false">IFERROR(VLOOKUP(BW82,$B$11:$K$180,5,0),"")</f>
        <v/>
      </c>
      <c r="BZ82" s="29" t="str">
        <f aca="false">IFERROR(VLOOKUP(BW82,$B$11:$L$180,6,0),"")</f>
        <v/>
      </c>
      <c r="CA82" s="30" t="str">
        <f aca="false">IFERROR(VLOOKUP(BW82,$B$11:$K$180,9,0),"")</f>
        <v/>
      </c>
      <c r="CB82" s="31" t="str">
        <f aca="false">IFERROR(VLOOKUP(BW82,BP82:BS251,4,0),"")</f>
        <v/>
      </c>
      <c r="CC82" s="30" t="str">
        <f aca="false">IFERROR(VLOOKUP(BW82,$B$11:$K$180,10,0),"")</f>
        <v/>
      </c>
      <c r="CD82" s="30" t="str">
        <f aca="false">IFERROR(VLOOKUP(BW82,$B$11:$K$180,7,0),"")</f>
        <v/>
      </c>
    </row>
    <row r="83" customFormat="false" ht="14.75" hidden="false" customHeight="true" outlineLevel="0" collapsed="false">
      <c r="A83" s="23" t="s">
        <v>143</v>
      </c>
      <c r="B83" s="23" t="s">
        <v>316</v>
      </c>
      <c r="C83" s="23" t="s">
        <v>317</v>
      </c>
      <c r="D83" s="24" t="s">
        <v>318</v>
      </c>
      <c r="E83" s="25" t="n">
        <v>9.99</v>
      </c>
      <c r="F83" s="25" t="str">
        <f aca="false">IF($F$3=0.26,O83,IF($F$3=0.3,S83,IF($F$3=0.35,W83,IF($F$3=0.38,AA83,IF($F$3=0.4,AE83,IF($F$3=0.45,AI83,IF($F$3=0.46,AM83,IF($F$3=0.48,AQ83,IF($F$3=0.5,AU83,IF($F$3=0.52,AY83,IF($F$3=0.53,BC83,IF($F$3=0.4,BG83,IF($F$3=0.55,BK83,IF($F$3=0.58,BO83,""))))))))))))))</f>
        <v/>
      </c>
      <c r="G83" s="26"/>
      <c r="H83" s="25" t="str">
        <f aca="false">IFERROR(F83*G83,"")</f>
        <v/>
      </c>
      <c r="J83" s="13" t="e">
        <f aca="false">G83*(IF($F$3=0.26,M83,IF($F$3=0.3,Q83,IF($F$3=0.35,U83,IF($F$3=0.38,Y83,IF($F$3=0.4,AC83,IF($F$3=0.45,AG83,IF($F$3=0.46,AK83,IF($F$3=0.48,AO83,IF($F$3=0.5,AS83,IF($F$3=0.52,AW83,IF($F$3=0.53,BA83,IF($F$3=0.4,BE83,IF($F$3=0.55,BI83,IF($F$3=0.58,BM83,"")))))))))))))))</f>
        <v>#VALUE!</v>
      </c>
      <c r="K83" s="13" t="e">
        <f aca="false">G83*(IF($F$3=0.26,N83,IF($F$3=0.3,R83,IF($F$3=0.35,V83,IF($F$3=0.38,Z83,IF($F$3=0.4,AD83,IF($F$3=0.45,AH83,IF($F$3=0.46,AL83,IF($F$3=0.48,AP83,IF($F$3=0.5,AT83,IF($F$3=0.52,AX83,IF($F$3=0.53,BB83,IF($F$3=0.4,BF83,IF($F$3=0.55,BJ83,IF($F$3=0.58,BN83,"")))))))))))))))</f>
        <v>#VALUE!</v>
      </c>
      <c r="L83" s="1" t="s">
        <v>316</v>
      </c>
      <c r="M83" s="27" t="n">
        <v>7.04</v>
      </c>
      <c r="N83" s="27" t="n">
        <v>0.35</v>
      </c>
      <c r="O83" s="27" t="n">
        <v>7.39</v>
      </c>
      <c r="P83" s="1" t="s">
        <v>316</v>
      </c>
      <c r="Q83" s="27" t="n">
        <v>6.66</v>
      </c>
      <c r="R83" s="27" t="n">
        <v>0.33</v>
      </c>
      <c r="S83" s="27" t="n">
        <v>6.99</v>
      </c>
      <c r="T83" s="1" t="s">
        <v>316</v>
      </c>
      <c r="U83" s="21" t="n">
        <v>6.18</v>
      </c>
      <c r="V83" s="21" t="n">
        <v>0.31</v>
      </c>
      <c r="W83" s="21" t="n">
        <v>6.49</v>
      </c>
      <c r="X83" s="1" t="s">
        <v>316</v>
      </c>
      <c r="Y83" s="27" t="n">
        <v>5.9</v>
      </c>
      <c r="Z83" s="27" t="n">
        <v>0.29</v>
      </c>
      <c r="AA83" s="27" t="n">
        <v>6.19</v>
      </c>
      <c r="AB83" s="1" t="s">
        <v>316</v>
      </c>
      <c r="AC83" s="27" t="n">
        <v>5.7</v>
      </c>
      <c r="AD83" s="27" t="n">
        <v>0.29</v>
      </c>
      <c r="AE83" s="27" t="n">
        <v>5.99</v>
      </c>
      <c r="AF83" s="1" t="s">
        <v>316</v>
      </c>
      <c r="AG83" s="27" t="n">
        <v>5.23</v>
      </c>
      <c r="AH83" s="27" t="n">
        <v>0.26</v>
      </c>
      <c r="AI83" s="27" t="n">
        <v>5.49</v>
      </c>
      <c r="AJ83" s="1" t="s">
        <v>316</v>
      </c>
      <c r="AK83" s="27" t="n">
        <v>5.13</v>
      </c>
      <c r="AL83" s="27" t="n">
        <v>0.26</v>
      </c>
      <c r="AM83" s="27" t="n">
        <v>5.39</v>
      </c>
      <c r="AN83" s="1" t="s">
        <v>316</v>
      </c>
      <c r="AO83" s="27" t="n">
        <v>4.94</v>
      </c>
      <c r="AP83" s="27" t="n">
        <v>0.25</v>
      </c>
      <c r="AQ83" s="27" t="n">
        <v>5.19</v>
      </c>
      <c r="AR83" s="1" t="s">
        <v>316</v>
      </c>
      <c r="AS83" s="27" t="n">
        <v>4.76</v>
      </c>
      <c r="AT83" s="27" t="n">
        <v>0.24</v>
      </c>
      <c r="AU83" s="27" t="n">
        <v>5</v>
      </c>
      <c r="AV83" s="1" t="s">
        <v>316</v>
      </c>
      <c r="AW83" s="27" t="n">
        <v>4.57</v>
      </c>
      <c r="AX83" s="27" t="n">
        <v>0.23</v>
      </c>
      <c r="AY83" s="27" t="n">
        <v>4.8</v>
      </c>
      <c r="AZ83" s="1" t="s">
        <v>316</v>
      </c>
      <c r="BA83" s="27" t="n">
        <v>4.48</v>
      </c>
      <c r="BB83" s="27" t="n">
        <v>0.22</v>
      </c>
      <c r="BC83" s="27" t="n">
        <v>4.7</v>
      </c>
      <c r="BD83" s="1" t="s">
        <v>316</v>
      </c>
      <c r="BE83" s="27" t="n">
        <v>4.38</v>
      </c>
      <c r="BF83" s="27" t="n">
        <v>0.22</v>
      </c>
      <c r="BG83" s="27" t="n">
        <v>4.6</v>
      </c>
      <c r="BH83" s="1" t="s">
        <v>316</v>
      </c>
      <c r="BI83" s="27" t="n">
        <v>4.29</v>
      </c>
      <c r="BJ83" s="27" t="n">
        <v>0.21</v>
      </c>
      <c r="BK83" s="27" t="n">
        <v>4.5</v>
      </c>
      <c r="BL83" s="1" t="s">
        <v>316</v>
      </c>
      <c r="BM83" s="27" t="n">
        <v>4</v>
      </c>
      <c r="BN83" s="27" t="n">
        <v>0.2</v>
      </c>
      <c r="BO83" s="27" t="n">
        <v>4.2</v>
      </c>
      <c r="BP83" s="1" t="s">
        <v>316</v>
      </c>
      <c r="BQ83" s="1" t="n">
        <v>71611157</v>
      </c>
      <c r="BR83" s="1" t="s">
        <v>319</v>
      </c>
      <c r="BS83" s="28" t="n">
        <v>0.05</v>
      </c>
      <c r="BT83" s="1" t="n">
        <f aca="false">IF(ISBLANK(G83),0,B83)</f>
        <v>0</v>
      </c>
      <c r="BU83" s="1" t="n">
        <f aca="false">IF(BT83=0,0,1)+BU82</f>
        <v>0</v>
      </c>
      <c r="BV83" s="22" t="str">
        <f aca="false">IFERROR(VLOOKUP(BW83,$BP$11:$BS$180,2,0),"")</f>
        <v/>
      </c>
      <c r="BW83" s="22" t="str">
        <f aca="false">IFERROR(INDEX($BT$11:$BT$180,MATCH(ROWS($I$10:I82),$BU$11:$BU$180,0),1),"")</f>
        <v/>
      </c>
      <c r="BX83" s="29" t="str">
        <f aca="false">IFERROR(VLOOKUP(BW83,BP83:BS252,3,0),"")</f>
        <v/>
      </c>
      <c r="BY83" s="30" t="str">
        <f aca="false">IFERROR(VLOOKUP(BW83,$B$11:$K$180,5,0),"")</f>
        <v/>
      </c>
      <c r="BZ83" s="29" t="str">
        <f aca="false">IFERROR(VLOOKUP(BW83,$B$11:$L$180,6,0),"")</f>
        <v/>
      </c>
      <c r="CA83" s="30" t="str">
        <f aca="false">IFERROR(VLOOKUP(BW83,$B$11:$K$180,9,0),"")</f>
        <v/>
      </c>
      <c r="CB83" s="31" t="str">
        <f aca="false">IFERROR(VLOOKUP(BW83,BP83:BS252,4,0),"")</f>
        <v/>
      </c>
      <c r="CC83" s="30" t="str">
        <f aca="false">IFERROR(VLOOKUP(BW83,$B$11:$K$180,10,0),"")</f>
        <v/>
      </c>
      <c r="CD83" s="30" t="str">
        <f aca="false">IFERROR(VLOOKUP(BW83,$B$11:$K$180,7,0),"")</f>
        <v/>
      </c>
    </row>
    <row r="84" customFormat="false" ht="14.75" hidden="false" customHeight="true" outlineLevel="0" collapsed="false">
      <c r="A84" s="23" t="s">
        <v>143</v>
      </c>
      <c r="B84" s="23" t="s">
        <v>320</v>
      </c>
      <c r="C84" s="23" t="s">
        <v>321</v>
      </c>
      <c r="D84" s="24" t="s">
        <v>322</v>
      </c>
      <c r="E84" s="25" t="n">
        <v>9.99</v>
      </c>
      <c r="F84" s="25" t="str">
        <f aca="false">IF($F$3=0.26,O84,IF($F$3=0.3,S84,IF($F$3=0.35,W84,IF($F$3=0.38,AA84,IF($F$3=0.4,AE84,IF($F$3=0.45,AI84,IF($F$3=0.46,AM84,IF($F$3=0.48,AQ84,IF($F$3=0.5,AU84,IF($F$3=0.52,AY84,IF($F$3=0.53,BC84,IF($F$3=0.4,BG84,IF($F$3=0.55,BK84,IF($F$3=0.58,BO84,""))))))))))))))</f>
        <v/>
      </c>
      <c r="G84" s="26"/>
      <c r="H84" s="25" t="str">
        <f aca="false">IFERROR(F84*G84,"")</f>
        <v/>
      </c>
      <c r="J84" s="13" t="e">
        <f aca="false">G84*(IF($F$3=0.26,M84,IF($F$3=0.3,Q84,IF($F$3=0.35,U84,IF($F$3=0.38,Y84,IF($F$3=0.4,AC84,IF($F$3=0.45,AG84,IF($F$3=0.46,AK84,IF($F$3=0.48,AO84,IF($F$3=0.5,AS84,IF($F$3=0.52,AW84,IF($F$3=0.53,BA84,IF($F$3=0.4,BE84,IF($F$3=0.55,BI84,IF($F$3=0.58,BM84,"")))))))))))))))</f>
        <v>#VALUE!</v>
      </c>
      <c r="K84" s="13" t="e">
        <f aca="false">G84*(IF($F$3=0.26,N84,IF($F$3=0.3,R84,IF($F$3=0.35,V84,IF($F$3=0.38,Z84,IF($F$3=0.4,AD84,IF($F$3=0.45,AH84,IF($F$3=0.46,AL84,IF($F$3=0.48,AP84,IF($F$3=0.5,AT84,IF($F$3=0.52,AX84,IF($F$3=0.53,BB84,IF($F$3=0.4,BF84,IF($F$3=0.55,BJ84,IF($F$3=0.58,BN84,"")))))))))))))))</f>
        <v>#VALUE!</v>
      </c>
      <c r="L84" s="1" t="s">
        <v>320</v>
      </c>
      <c r="M84" s="27" t="n">
        <v>7.04</v>
      </c>
      <c r="N84" s="27" t="n">
        <v>0.35</v>
      </c>
      <c r="O84" s="27" t="n">
        <v>7.39</v>
      </c>
      <c r="P84" s="1" t="s">
        <v>320</v>
      </c>
      <c r="Q84" s="27" t="n">
        <v>6.66</v>
      </c>
      <c r="R84" s="27" t="n">
        <v>0.33</v>
      </c>
      <c r="S84" s="27" t="n">
        <v>6.99</v>
      </c>
      <c r="T84" s="1" t="s">
        <v>320</v>
      </c>
      <c r="U84" s="21" t="n">
        <v>6.18</v>
      </c>
      <c r="V84" s="21" t="n">
        <v>0.31</v>
      </c>
      <c r="W84" s="21" t="n">
        <v>6.49</v>
      </c>
      <c r="X84" s="1" t="s">
        <v>320</v>
      </c>
      <c r="Y84" s="27" t="n">
        <v>5.9</v>
      </c>
      <c r="Z84" s="27" t="n">
        <v>0.29</v>
      </c>
      <c r="AA84" s="27" t="n">
        <v>6.19</v>
      </c>
      <c r="AB84" s="1" t="s">
        <v>320</v>
      </c>
      <c r="AC84" s="27" t="n">
        <v>5.7</v>
      </c>
      <c r="AD84" s="27" t="n">
        <v>0.29</v>
      </c>
      <c r="AE84" s="27" t="n">
        <v>5.99</v>
      </c>
      <c r="AF84" s="1" t="s">
        <v>320</v>
      </c>
      <c r="AG84" s="27" t="n">
        <v>5.23</v>
      </c>
      <c r="AH84" s="27" t="n">
        <v>0.26</v>
      </c>
      <c r="AI84" s="27" t="n">
        <v>5.49</v>
      </c>
      <c r="AJ84" s="1" t="s">
        <v>320</v>
      </c>
      <c r="AK84" s="27" t="n">
        <v>5.13</v>
      </c>
      <c r="AL84" s="27" t="n">
        <v>0.26</v>
      </c>
      <c r="AM84" s="27" t="n">
        <v>5.39</v>
      </c>
      <c r="AN84" s="1" t="s">
        <v>320</v>
      </c>
      <c r="AO84" s="27" t="n">
        <v>4.94</v>
      </c>
      <c r="AP84" s="27" t="n">
        <v>0.25</v>
      </c>
      <c r="AQ84" s="27" t="n">
        <v>5.19</v>
      </c>
      <c r="AR84" s="1" t="s">
        <v>320</v>
      </c>
      <c r="AS84" s="27" t="n">
        <v>4.76</v>
      </c>
      <c r="AT84" s="27" t="n">
        <v>0.24</v>
      </c>
      <c r="AU84" s="27" t="n">
        <v>5</v>
      </c>
      <c r="AV84" s="1" t="s">
        <v>320</v>
      </c>
      <c r="AW84" s="27" t="n">
        <v>4.57</v>
      </c>
      <c r="AX84" s="27" t="n">
        <v>0.23</v>
      </c>
      <c r="AY84" s="27" t="n">
        <v>4.8</v>
      </c>
      <c r="AZ84" s="1" t="s">
        <v>320</v>
      </c>
      <c r="BA84" s="27" t="n">
        <v>4.48</v>
      </c>
      <c r="BB84" s="27" t="n">
        <v>0.22</v>
      </c>
      <c r="BC84" s="27" t="n">
        <v>4.7</v>
      </c>
      <c r="BD84" s="1" t="s">
        <v>320</v>
      </c>
      <c r="BE84" s="27" t="n">
        <v>4.38</v>
      </c>
      <c r="BF84" s="27" t="n">
        <v>0.22</v>
      </c>
      <c r="BG84" s="27" t="n">
        <v>4.6</v>
      </c>
      <c r="BH84" s="1" t="s">
        <v>320</v>
      </c>
      <c r="BI84" s="27" t="n">
        <v>4.29</v>
      </c>
      <c r="BJ84" s="27" t="n">
        <v>0.21</v>
      </c>
      <c r="BK84" s="27" t="n">
        <v>4.5</v>
      </c>
      <c r="BL84" s="1" t="s">
        <v>320</v>
      </c>
      <c r="BM84" s="27" t="n">
        <v>4</v>
      </c>
      <c r="BN84" s="27" t="n">
        <v>0.2</v>
      </c>
      <c r="BO84" s="27" t="n">
        <v>4.2</v>
      </c>
      <c r="BP84" s="1" t="s">
        <v>320</v>
      </c>
      <c r="BQ84" s="1" t="n">
        <v>71611576</v>
      </c>
      <c r="BR84" s="1" t="s">
        <v>323</v>
      </c>
      <c r="BS84" s="28" t="n">
        <v>0.05</v>
      </c>
      <c r="BT84" s="1" t="n">
        <f aca="false">IF(ISBLANK(G84),0,B84)</f>
        <v>0</v>
      </c>
      <c r="BU84" s="1" t="n">
        <f aca="false">IF(BT84=0,0,1)+BU83</f>
        <v>0</v>
      </c>
      <c r="BV84" s="22" t="str">
        <f aca="false">IFERROR(VLOOKUP(BW84,$BP$11:$BS$180,2,0),"")</f>
        <v/>
      </c>
      <c r="BW84" s="22" t="str">
        <f aca="false">IFERROR(INDEX($BT$11:$BT$180,MATCH(ROWS($I$10:I83),$BU$11:$BU$180,0),1),"")</f>
        <v/>
      </c>
      <c r="BX84" s="29" t="str">
        <f aca="false">IFERROR(VLOOKUP(BW84,BP84:BS253,3,0),"")</f>
        <v/>
      </c>
      <c r="BY84" s="30" t="str">
        <f aca="false">IFERROR(VLOOKUP(BW84,$B$11:$K$180,5,0),"")</f>
        <v/>
      </c>
      <c r="BZ84" s="29" t="str">
        <f aca="false">IFERROR(VLOOKUP(BW84,$B$11:$L$180,6,0),"")</f>
        <v/>
      </c>
      <c r="CA84" s="30" t="str">
        <f aca="false">IFERROR(VLOOKUP(BW84,$B$11:$K$180,9,0),"")</f>
        <v/>
      </c>
      <c r="CB84" s="31" t="str">
        <f aca="false">IFERROR(VLOOKUP(BW84,BP84:BS253,4,0),"")</f>
        <v/>
      </c>
      <c r="CC84" s="30" t="str">
        <f aca="false">IFERROR(VLOOKUP(BW84,$B$11:$K$180,10,0),"")</f>
        <v/>
      </c>
      <c r="CD84" s="30" t="str">
        <f aca="false">IFERROR(VLOOKUP(BW84,$B$11:$K$180,7,0),"")</f>
        <v/>
      </c>
    </row>
    <row r="85" customFormat="false" ht="14.75" hidden="false" customHeight="true" outlineLevel="0" collapsed="false">
      <c r="A85" s="23" t="s">
        <v>143</v>
      </c>
      <c r="B85" s="23" t="s">
        <v>324</v>
      </c>
      <c r="C85" s="23" t="s">
        <v>325</v>
      </c>
      <c r="D85" s="24" t="s">
        <v>326</v>
      </c>
      <c r="E85" s="25" t="n">
        <v>9.99</v>
      </c>
      <c r="F85" s="25" t="str">
        <f aca="false">IF($F$3=0.26,O85,IF($F$3=0.3,S85,IF($F$3=0.35,W85,IF($F$3=0.38,AA85,IF($F$3=0.4,AE85,IF($F$3=0.45,AI85,IF($F$3=0.46,AM85,IF($F$3=0.48,AQ85,IF($F$3=0.5,AU85,IF($F$3=0.52,AY85,IF($F$3=0.53,BC85,IF($F$3=0.4,BG85,IF($F$3=0.55,BK85,IF($F$3=0.58,BO85,""))))))))))))))</f>
        <v/>
      </c>
      <c r="G85" s="26"/>
      <c r="H85" s="25" t="str">
        <f aca="false">IFERROR(F85*G85,"")</f>
        <v/>
      </c>
      <c r="J85" s="13" t="e">
        <f aca="false">G85*(IF($F$3=0.26,M85,IF($F$3=0.3,Q85,IF($F$3=0.35,U85,IF($F$3=0.38,Y85,IF($F$3=0.4,AC85,IF($F$3=0.45,AG85,IF($F$3=0.46,AK85,IF($F$3=0.48,AO85,IF($F$3=0.5,AS85,IF($F$3=0.52,AW85,IF($F$3=0.53,BA85,IF($F$3=0.4,BE85,IF($F$3=0.55,BI85,IF($F$3=0.58,BM85,"")))))))))))))))</f>
        <v>#VALUE!</v>
      </c>
      <c r="K85" s="13" t="e">
        <f aca="false">G85*(IF($F$3=0.26,N85,IF($F$3=0.3,R85,IF($F$3=0.35,V85,IF($F$3=0.38,Z85,IF($F$3=0.4,AD85,IF($F$3=0.45,AH85,IF($F$3=0.46,AL85,IF($F$3=0.48,AP85,IF($F$3=0.5,AT85,IF($F$3=0.52,AX85,IF($F$3=0.53,BB85,IF($F$3=0.4,BF85,IF($F$3=0.55,BJ85,IF($F$3=0.58,BN85,"")))))))))))))))</f>
        <v>#VALUE!</v>
      </c>
      <c r="L85" s="1" t="s">
        <v>324</v>
      </c>
      <c r="M85" s="27" t="n">
        <v>7.04</v>
      </c>
      <c r="N85" s="27" t="n">
        <v>0.35</v>
      </c>
      <c r="O85" s="27" t="n">
        <v>7.39</v>
      </c>
      <c r="P85" s="1" t="s">
        <v>324</v>
      </c>
      <c r="Q85" s="27" t="n">
        <v>6.66</v>
      </c>
      <c r="R85" s="27" t="n">
        <v>0.33</v>
      </c>
      <c r="S85" s="27" t="n">
        <v>6.99</v>
      </c>
      <c r="T85" s="1" t="s">
        <v>324</v>
      </c>
      <c r="U85" s="21" t="n">
        <v>6.18</v>
      </c>
      <c r="V85" s="21" t="n">
        <v>0.31</v>
      </c>
      <c r="W85" s="21" t="n">
        <v>6.49</v>
      </c>
      <c r="X85" s="1" t="s">
        <v>324</v>
      </c>
      <c r="Y85" s="27" t="n">
        <v>5.9</v>
      </c>
      <c r="Z85" s="27" t="n">
        <v>0.29</v>
      </c>
      <c r="AA85" s="27" t="n">
        <v>6.19</v>
      </c>
      <c r="AB85" s="1" t="s">
        <v>324</v>
      </c>
      <c r="AC85" s="27" t="n">
        <v>5.7</v>
      </c>
      <c r="AD85" s="27" t="n">
        <v>0.29</v>
      </c>
      <c r="AE85" s="27" t="n">
        <v>5.99</v>
      </c>
      <c r="AF85" s="1" t="s">
        <v>324</v>
      </c>
      <c r="AG85" s="27" t="n">
        <v>5.23</v>
      </c>
      <c r="AH85" s="27" t="n">
        <v>0.26</v>
      </c>
      <c r="AI85" s="27" t="n">
        <v>5.49</v>
      </c>
      <c r="AJ85" s="1" t="s">
        <v>324</v>
      </c>
      <c r="AK85" s="27" t="n">
        <v>5.13</v>
      </c>
      <c r="AL85" s="27" t="n">
        <v>0.26</v>
      </c>
      <c r="AM85" s="27" t="n">
        <v>5.39</v>
      </c>
      <c r="AN85" s="1" t="s">
        <v>324</v>
      </c>
      <c r="AO85" s="27" t="n">
        <v>4.94</v>
      </c>
      <c r="AP85" s="27" t="n">
        <v>0.25</v>
      </c>
      <c r="AQ85" s="27" t="n">
        <v>5.19</v>
      </c>
      <c r="AR85" s="1" t="s">
        <v>324</v>
      </c>
      <c r="AS85" s="27" t="n">
        <v>4.76</v>
      </c>
      <c r="AT85" s="27" t="n">
        <v>0.24</v>
      </c>
      <c r="AU85" s="27" t="n">
        <v>5</v>
      </c>
      <c r="AV85" s="1" t="s">
        <v>324</v>
      </c>
      <c r="AW85" s="27" t="n">
        <v>4.57</v>
      </c>
      <c r="AX85" s="27" t="n">
        <v>0.23</v>
      </c>
      <c r="AY85" s="27" t="n">
        <v>4.8</v>
      </c>
      <c r="AZ85" s="1" t="s">
        <v>324</v>
      </c>
      <c r="BA85" s="27" t="n">
        <v>4.48</v>
      </c>
      <c r="BB85" s="27" t="n">
        <v>0.22</v>
      </c>
      <c r="BC85" s="27" t="n">
        <v>4.7</v>
      </c>
      <c r="BD85" s="1" t="s">
        <v>324</v>
      </c>
      <c r="BE85" s="27" t="n">
        <v>4.38</v>
      </c>
      <c r="BF85" s="27" t="n">
        <v>0.22</v>
      </c>
      <c r="BG85" s="27" t="n">
        <v>4.6</v>
      </c>
      <c r="BH85" s="1" t="s">
        <v>324</v>
      </c>
      <c r="BI85" s="27" t="n">
        <v>4.29</v>
      </c>
      <c r="BJ85" s="27" t="n">
        <v>0.21</v>
      </c>
      <c r="BK85" s="27" t="n">
        <v>4.5</v>
      </c>
      <c r="BL85" s="1" t="s">
        <v>324</v>
      </c>
      <c r="BM85" s="27" t="n">
        <v>4</v>
      </c>
      <c r="BN85" s="27" t="n">
        <v>0.2</v>
      </c>
      <c r="BO85" s="27" t="n">
        <v>4.2</v>
      </c>
      <c r="BP85" s="1" t="s">
        <v>324</v>
      </c>
      <c r="BQ85" s="1" t="n">
        <v>71611575</v>
      </c>
      <c r="BR85" s="1" t="s">
        <v>327</v>
      </c>
      <c r="BS85" s="28" t="n">
        <v>0.05</v>
      </c>
      <c r="BT85" s="1" t="n">
        <f aca="false">IF(ISBLANK(G85),0,B85)</f>
        <v>0</v>
      </c>
      <c r="BU85" s="1" t="n">
        <f aca="false">IF(BT85=0,0,1)+BU84</f>
        <v>0</v>
      </c>
      <c r="BV85" s="22" t="str">
        <f aca="false">IFERROR(VLOOKUP(BW85,$BP$11:$BS$180,2,0),"")</f>
        <v/>
      </c>
      <c r="BW85" s="22" t="str">
        <f aca="false">IFERROR(INDEX($BT$11:$BT$180,MATCH(ROWS($I$10:I84),$BU$11:$BU$180,0),1),"")</f>
        <v/>
      </c>
      <c r="BX85" s="29" t="str">
        <f aca="false">IFERROR(VLOOKUP(BW85,BP85:BS254,3,0),"")</f>
        <v/>
      </c>
      <c r="BY85" s="30" t="str">
        <f aca="false">IFERROR(VLOOKUP(BW85,$B$11:$K$180,5,0),"")</f>
        <v/>
      </c>
      <c r="BZ85" s="29" t="str">
        <f aca="false">IFERROR(VLOOKUP(BW85,$B$11:$L$180,6,0),"")</f>
        <v/>
      </c>
      <c r="CA85" s="30" t="str">
        <f aca="false">IFERROR(VLOOKUP(BW85,$B$11:$K$180,9,0),"")</f>
        <v/>
      </c>
      <c r="CB85" s="31" t="str">
        <f aca="false">IFERROR(VLOOKUP(BW85,BP85:BS254,4,0),"")</f>
        <v/>
      </c>
      <c r="CC85" s="30" t="str">
        <f aca="false">IFERROR(VLOOKUP(BW85,$B$11:$K$180,10,0),"")</f>
        <v/>
      </c>
      <c r="CD85" s="30" t="str">
        <f aca="false">IFERROR(VLOOKUP(BW85,$B$11:$K$180,7,0),"")</f>
        <v/>
      </c>
    </row>
    <row r="86" customFormat="false" ht="14.75" hidden="false" customHeight="true" outlineLevel="0" collapsed="false">
      <c r="A86" s="23" t="s">
        <v>143</v>
      </c>
      <c r="B86" s="23" t="s">
        <v>328</v>
      </c>
      <c r="C86" s="23" t="s">
        <v>329</v>
      </c>
      <c r="D86" s="24" t="s">
        <v>330</v>
      </c>
      <c r="E86" s="25" t="n">
        <v>14.99</v>
      </c>
      <c r="F86" s="25" t="str">
        <f aca="false">IF($F$3=0.26,O86,IF($F$3=0.3,S86,IF($F$3=0.35,W86,IF($F$3=0.38,AA86,IF($F$3=0.4,AE86,IF($F$3=0.45,AI86,IF($F$3=0.46,AM86,IF($F$3=0.48,AQ86,IF($F$3=0.5,AU86,IF($F$3=0.52,AY86,IF($F$3=0.53,BC86,IF($F$3=0.4,BG86,IF($F$3=0.55,BK86,IF($F$3=0.58,BO86,""))))))))))))))</f>
        <v/>
      </c>
      <c r="G86" s="26"/>
      <c r="H86" s="25" t="str">
        <f aca="false">IFERROR(F86*G86,"")</f>
        <v/>
      </c>
      <c r="J86" s="13" t="e">
        <f aca="false">G86*(IF($F$3=0.26,M86,IF($F$3=0.3,Q86,IF($F$3=0.35,U86,IF($F$3=0.38,Y86,IF($F$3=0.4,AC86,IF($F$3=0.45,AG86,IF($F$3=0.46,AK86,IF($F$3=0.48,AO86,IF($F$3=0.5,AS86,IF($F$3=0.52,AW86,IF($F$3=0.53,BA86,IF($F$3=0.4,BE86,IF($F$3=0.55,BI86,IF($F$3=0.58,BM86,"")))))))))))))))</f>
        <v>#VALUE!</v>
      </c>
      <c r="K86" s="13" t="e">
        <f aca="false">G86*(IF($F$3=0.26,N86,IF($F$3=0.3,R86,IF($F$3=0.35,V86,IF($F$3=0.38,Z86,IF($F$3=0.4,AD86,IF($F$3=0.45,AH86,IF($F$3=0.46,AL86,IF($F$3=0.48,AP86,IF($F$3=0.5,AT86,IF($F$3=0.52,AX86,IF($F$3=0.53,BB86,IF($F$3=0.4,BF86,IF($F$3=0.55,BJ86,IF($F$3=0.58,BN86,"")))))))))))))))</f>
        <v>#VALUE!</v>
      </c>
      <c r="L86" s="1" t="s">
        <v>328</v>
      </c>
      <c r="M86" s="27" t="n">
        <v>10.56</v>
      </c>
      <c r="N86" s="27" t="n">
        <v>0.53</v>
      </c>
      <c r="O86" s="27" t="n">
        <v>11.09</v>
      </c>
      <c r="P86" s="1" t="s">
        <v>328</v>
      </c>
      <c r="Q86" s="27" t="n">
        <v>9.99</v>
      </c>
      <c r="R86" s="27" t="n">
        <v>0.5</v>
      </c>
      <c r="S86" s="27" t="n">
        <v>10.49</v>
      </c>
      <c r="T86" s="1" t="s">
        <v>328</v>
      </c>
      <c r="U86" s="21" t="n">
        <v>9.28</v>
      </c>
      <c r="V86" s="21" t="n">
        <v>0.46</v>
      </c>
      <c r="W86" s="21" t="n">
        <v>9.74</v>
      </c>
      <c r="X86" s="1" t="s">
        <v>328</v>
      </c>
      <c r="Y86" s="27" t="n">
        <v>8.85</v>
      </c>
      <c r="Z86" s="27" t="n">
        <v>0.44</v>
      </c>
      <c r="AA86" s="27" t="n">
        <v>9.29</v>
      </c>
      <c r="AB86" s="1" t="s">
        <v>328</v>
      </c>
      <c r="AC86" s="27" t="n">
        <v>8.56</v>
      </c>
      <c r="AD86" s="27" t="n">
        <v>0.43</v>
      </c>
      <c r="AE86" s="27" t="n">
        <v>8.99</v>
      </c>
      <c r="AF86" s="1" t="s">
        <v>328</v>
      </c>
      <c r="AG86" s="27" t="n">
        <v>7.85</v>
      </c>
      <c r="AH86" s="27" t="n">
        <v>0.39</v>
      </c>
      <c r="AI86" s="27" t="n">
        <v>8.24</v>
      </c>
      <c r="AJ86" s="1" t="s">
        <v>328</v>
      </c>
      <c r="AK86" s="27" t="n">
        <v>7.7</v>
      </c>
      <c r="AL86" s="27" t="n">
        <v>0.39</v>
      </c>
      <c r="AM86" s="27" t="n">
        <v>8.09</v>
      </c>
      <c r="AN86" s="1" t="s">
        <v>328</v>
      </c>
      <c r="AO86" s="27" t="n">
        <v>7.42</v>
      </c>
      <c r="AP86" s="27" t="n">
        <v>0.37</v>
      </c>
      <c r="AQ86" s="27" t="n">
        <v>7.79</v>
      </c>
      <c r="AR86" s="1" t="s">
        <v>328</v>
      </c>
      <c r="AS86" s="27" t="n">
        <v>7.14</v>
      </c>
      <c r="AT86" s="27" t="n">
        <v>0.36</v>
      </c>
      <c r="AU86" s="27" t="n">
        <v>7.5</v>
      </c>
      <c r="AV86" s="1" t="s">
        <v>328</v>
      </c>
      <c r="AW86" s="27" t="n">
        <v>6.86</v>
      </c>
      <c r="AX86" s="27" t="n">
        <v>0.34</v>
      </c>
      <c r="AY86" s="27" t="n">
        <v>7.2</v>
      </c>
      <c r="AZ86" s="1" t="s">
        <v>328</v>
      </c>
      <c r="BA86" s="27" t="n">
        <v>6.71</v>
      </c>
      <c r="BB86" s="27" t="n">
        <v>0.34</v>
      </c>
      <c r="BC86" s="27" t="n">
        <v>7.05</v>
      </c>
      <c r="BD86" s="1" t="s">
        <v>328</v>
      </c>
      <c r="BE86" s="27" t="n">
        <v>6.57</v>
      </c>
      <c r="BF86" s="27" t="n">
        <v>0.33</v>
      </c>
      <c r="BG86" s="27" t="n">
        <v>6.9</v>
      </c>
      <c r="BH86" s="1" t="s">
        <v>328</v>
      </c>
      <c r="BI86" s="27" t="n">
        <v>6.43</v>
      </c>
      <c r="BJ86" s="27" t="n">
        <v>0.32</v>
      </c>
      <c r="BK86" s="27" t="n">
        <v>6.75</v>
      </c>
      <c r="BL86" s="1" t="s">
        <v>328</v>
      </c>
      <c r="BM86" s="27" t="n">
        <v>6</v>
      </c>
      <c r="BN86" s="27" t="n">
        <v>0.3</v>
      </c>
      <c r="BO86" s="27" t="n">
        <v>6.3</v>
      </c>
      <c r="BP86" s="1" t="s">
        <v>328</v>
      </c>
      <c r="BQ86" s="1" t="n">
        <v>71610646</v>
      </c>
      <c r="BR86" s="1" t="s">
        <v>331</v>
      </c>
      <c r="BS86" s="28" t="n">
        <v>0.05</v>
      </c>
      <c r="BT86" s="1" t="n">
        <f aca="false">IF(ISBLANK(G86),0,B86)</f>
        <v>0</v>
      </c>
      <c r="BU86" s="1" t="n">
        <f aca="false">IF(BT86=0,0,1)+BU85</f>
        <v>0</v>
      </c>
      <c r="BV86" s="22" t="str">
        <f aca="false">IFERROR(VLOOKUP(BW86,$BP$11:$BS$180,2,0),"")</f>
        <v/>
      </c>
      <c r="BW86" s="22" t="str">
        <f aca="false">IFERROR(INDEX($BT$11:$BT$180,MATCH(ROWS($I$10:I85),$BU$11:$BU$180,0),1),"")</f>
        <v/>
      </c>
      <c r="BX86" s="29" t="str">
        <f aca="false">IFERROR(VLOOKUP(BW86,BP86:BS255,3,0),"")</f>
        <v/>
      </c>
      <c r="BY86" s="30" t="str">
        <f aca="false">IFERROR(VLOOKUP(BW86,$B$11:$K$180,5,0),"")</f>
        <v/>
      </c>
      <c r="BZ86" s="29" t="str">
        <f aca="false">IFERROR(VLOOKUP(BW86,$B$11:$L$180,6,0),"")</f>
        <v/>
      </c>
      <c r="CA86" s="30" t="str">
        <f aca="false">IFERROR(VLOOKUP(BW86,$B$11:$K$180,9,0),"")</f>
        <v/>
      </c>
      <c r="CB86" s="31" t="str">
        <f aca="false">IFERROR(VLOOKUP(BW86,BP86:BS255,4,0),"")</f>
        <v/>
      </c>
      <c r="CC86" s="30" t="str">
        <f aca="false">IFERROR(VLOOKUP(BW86,$B$11:$K$180,10,0),"")</f>
        <v/>
      </c>
      <c r="CD86" s="30" t="str">
        <f aca="false">IFERROR(VLOOKUP(BW86,$B$11:$K$180,7,0),"")</f>
        <v/>
      </c>
    </row>
    <row r="87" customFormat="false" ht="14.75" hidden="false" customHeight="true" outlineLevel="0" collapsed="false">
      <c r="A87" s="23" t="s">
        <v>143</v>
      </c>
      <c r="B87" s="23" t="s">
        <v>332</v>
      </c>
      <c r="C87" s="23" t="s">
        <v>333</v>
      </c>
      <c r="D87" s="24" t="s">
        <v>334</v>
      </c>
      <c r="E87" s="25" t="n">
        <v>19.99</v>
      </c>
      <c r="F87" s="25" t="str">
        <f aca="false">IF($F$3=0.26,O87,IF($F$3=0.3,S87,IF($F$3=0.35,W87,IF($F$3=0.38,AA87,IF($F$3=0.4,AE87,IF($F$3=0.45,AI87,IF($F$3=0.46,AM87,IF($F$3=0.48,AQ87,IF($F$3=0.5,AU87,IF($F$3=0.52,AY87,IF($F$3=0.53,BC87,IF($F$3=0.4,BG87,IF($F$3=0.55,BK87,IF($F$3=0.58,BO87,""))))))))))))))</f>
        <v/>
      </c>
      <c r="G87" s="26"/>
      <c r="H87" s="25" t="str">
        <f aca="false">IFERROR(F87*G87,"")</f>
        <v/>
      </c>
      <c r="J87" s="13" t="e">
        <f aca="false">G87*(IF($F$3=0.26,M87,IF($F$3=0.3,Q87,IF($F$3=0.35,U87,IF($F$3=0.38,Y87,IF($F$3=0.4,AC87,IF($F$3=0.45,AG87,IF($F$3=0.46,AK87,IF($F$3=0.48,AO87,IF($F$3=0.5,AS87,IF($F$3=0.52,AW87,IF($F$3=0.53,BA87,IF($F$3=0.4,BE87,IF($F$3=0.55,BI87,IF($F$3=0.58,BM87,"")))))))))))))))</f>
        <v>#VALUE!</v>
      </c>
      <c r="K87" s="13" t="e">
        <f aca="false">G87*(IF($F$3=0.26,N87,IF($F$3=0.3,R87,IF($F$3=0.35,V87,IF($F$3=0.38,Z87,IF($F$3=0.4,AD87,IF($F$3=0.45,AH87,IF($F$3=0.46,AL87,IF($F$3=0.48,AP87,IF($F$3=0.5,AT87,IF($F$3=0.52,AX87,IF($F$3=0.53,BB87,IF($F$3=0.4,BF87,IF($F$3=0.55,BJ87,IF($F$3=0.58,BN87,"")))))))))))))))</f>
        <v>#VALUE!</v>
      </c>
      <c r="L87" s="1" t="s">
        <v>332</v>
      </c>
      <c r="M87" s="27" t="n">
        <v>14.09</v>
      </c>
      <c r="N87" s="27" t="n">
        <v>0.7</v>
      </c>
      <c r="O87" s="27" t="n">
        <v>14.79</v>
      </c>
      <c r="P87" s="1" t="s">
        <v>332</v>
      </c>
      <c r="Q87" s="27" t="n">
        <v>13.32</v>
      </c>
      <c r="R87" s="27" t="n">
        <v>0.67</v>
      </c>
      <c r="S87" s="27" t="n">
        <v>13.99</v>
      </c>
      <c r="T87" s="1" t="s">
        <v>332</v>
      </c>
      <c r="U87" s="21" t="n">
        <v>12.37</v>
      </c>
      <c r="V87" s="21" t="n">
        <v>0.62</v>
      </c>
      <c r="W87" s="21" t="n">
        <v>12.99</v>
      </c>
      <c r="X87" s="1" t="s">
        <v>332</v>
      </c>
      <c r="Y87" s="27" t="n">
        <v>11.8</v>
      </c>
      <c r="Z87" s="27" t="n">
        <v>0.59</v>
      </c>
      <c r="AA87" s="27" t="n">
        <v>12.39</v>
      </c>
      <c r="AB87" s="1" t="s">
        <v>332</v>
      </c>
      <c r="AC87" s="27" t="n">
        <v>11.42</v>
      </c>
      <c r="AD87" s="27" t="n">
        <v>0.57</v>
      </c>
      <c r="AE87" s="27" t="n">
        <v>11.99</v>
      </c>
      <c r="AF87" s="1" t="s">
        <v>332</v>
      </c>
      <c r="AG87" s="27" t="n">
        <v>10.47</v>
      </c>
      <c r="AH87" s="27" t="n">
        <v>0.52</v>
      </c>
      <c r="AI87" s="27" t="n">
        <v>10.99</v>
      </c>
      <c r="AJ87" s="1" t="s">
        <v>332</v>
      </c>
      <c r="AK87" s="27" t="n">
        <v>10.28</v>
      </c>
      <c r="AL87" s="27" t="n">
        <v>0.51</v>
      </c>
      <c r="AM87" s="27" t="n">
        <v>10.79</v>
      </c>
      <c r="AN87" s="1" t="s">
        <v>332</v>
      </c>
      <c r="AO87" s="27" t="n">
        <v>9.9</v>
      </c>
      <c r="AP87" s="27" t="n">
        <v>0.49</v>
      </c>
      <c r="AQ87" s="27" t="n">
        <v>10.39</v>
      </c>
      <c r="AR87" s="1" t="s">
        <v>332</v>
      </c>
      <c r="AS87" s="27" t="n">
        <v>9.51</v>
      </c>
      <c r="AT87" s="27" t="n">
        <v>0.48</v>
      </c>
      <c r="AU87" s="27" t="n">
        <v>9.99</v>
      </c>
      <c r="AV87" s="1" t="s">
        <v>332</v>
      </c>
      <c r="AW87" s="27" t="n">
        <v>9.14</v>
      </c>
      <c r="AX87" s="27" t="n">
        <v>0.46</v>
      </c>
      <c r="AY87" s="27" t="n">
        <v>9.6</v>
      </c>
      <c r="AZ87" s="1" t="s">
        <v>332</v>
      </c>
      <c r="BA87" s="27" t="n">
        <v>8.95</v>
      </c>
      <c r="BB87" s="27" t="n">
        <v>0.45</v>
      </c>
      <c r="BC87" s="27" t="n">
        <v>9.4</v>
      </c>
      <c r="BD87" s="1" t="s">
        <v>332</v>
      </c>
      <c r="BE87" s="27" t="n">
        <v>8.76</v>
      </c>
      <c r="BF87" s="27" t="n">
        <v>0.44</v>
      </c>
      <c r="BG87" s="27" t="n">
        <v>9.2</v>
      </c>
      <c r="BH87" s="1" t="s">
        <v>332</v>
      </c>
      <c r="BI87" s="27" t="n">
        <v>8.57</v>
      </c>
      <c r="BJ87" s="27" t="n">
        <v>0.43</v>
      </c>
      <c r="BK87" s="27" t="n">
        <v>9</v>
      </c>
      <c r="BL87" s="1" t="s">
        <v>332</v>
      </c>
      <c r="BM87" s="27" t="n">
        <v>8</v>
      </c>
      <c r="BN87" s="27" t="n">
        <v>0.4</v>
      </c>
      <c r="BO87" s="27" t="n">
        <v>8.4</v>
      </c>
      <c r="BP87" s="1" t="s">
        <v>332</v>
      </c>
      <c r="BQ87" s="1" t="n">
        <v>71610639</v>
      </c>
      <c r="BR87" s="1" t="s">
        <v>335</v>
      </c>
      <c r="BS87" s="28" t="n">
        <v>0.05</v>
      </c>
      <c r="BT87" s="1" t="n">
        <f aca="false">IF(ISBLANK(G87),0,B87)</f>
        <v>0</v>
      </c>
      <c r="BU87" s="1" t="n">
        <f aca="false">IF(BT87=0,0,1)+BU86</f>
        <v>0</v>
      </c>
      <c r="BV87" s="22" t="str">
        <f aca="false">IFERROR(VLOOKUP(BW87,$BP$11:$BS$180,2,0),"")</f>
        <v/>
      </c>
      <c r="BW87" s="22" t="str">
        <f aca="false">IFERROR(INDEX($BT$11:$BT$180,MATCH(ROWS($I$10:I86),$BU$11:$BU$180,0),1),"")</f>
        <v/>
      </c>
      <c r="BX87" s="29" t="str">
        <f aca="false">IFERROR(VLOOKUP(BW87,BP87:BS256,3,0),"")</f>
        <v/>
      </c>
      <c r="BY87" s="30" t="str">
        <f aca="false">IFERROR(VLOOKUP(BW87,$B$11:$K$180,5,0),"")</f>
        <v/>
      </c>
      <c r="BZ87" s="29" t="str">
        <f aca="false">IFERROR(VLOOKUP(BW87,$B$11:$L$180,6,0),"")</f>
        <v/>
      </c>
      <c r="CA87" s="30" t="str">
        <f aca="false">IFERROR(VLOOKUP(BW87,$B$11:$K$180,9,0),"")</f>
        <v/>
      </c>
      <c r="CB87" s="31" t="str">
        <f aca="false">IFERROR(VLOOKUP(BW87,BP87:BS256,4,0),"")</f>
        <v/>
      </c>
      <c r="CC87" s="30" t="str">
        <f aca="false">IFERROR(VLOOKUP(BW87,$B$11:$K$180,10,0),"")</f>
        <v/>
      </c>
      <c r="CD87" s="30" t="str">
        <f aca="false">IFERROR(VLOOKUP(BW87,$B$11:$K$180,7,0),"")</f>
        <v/>
      </c>
    </row>
    <row r="88" customFormat="false" ht="14.75" hidden="false" customHeight="true" outlineLevel="0" collapsed="false">
      <c r="A88" s="23" t="s">
        <v>143</v>
      </c>
      <c r="B88" s="23" t="s">
        <v>336</v>
      </c>
      <c r="C88" s="23" t="s">
        <v>337</v>
      </c>
      <c r="D88" s="24" t="s">
        <v>338</v>
      </c>
      <c r="E88" s="25" t="n">
        <v>19.99</v>
      </c>
      <c r="F88" s="25" t="str">
        <f aca="false">IF($F$3=0.26,O88,IF($F$3=0.3,S88,IF($F$3=0.35,W88,IF($F$3=0.38,AA88,IF($F$3=0.4,AE88,IF($F$3=0.45,AI88,IF($F$3=0.46,AM88,IF($F$3=0.48,AQ88,IF($F$3=0.5,AU88,IF($F$3=0.52,AY88,IF($F$3=0.53,BC88,IF($F$3=0.4,BG88,IF($F$3=0.55,BK88,IF($F$3=0.58,BO88,""))))))))))))))</f>
        <v/>
      </c>
      <c r="G88" s="26"/>
      <c r="H88" s="25" t="str">
        <f aca="false">IFERROR(F88*G88,"")</f>
        <v/>
      </c>
      <c r="J88" s="13" t="e">
        <f aca="false">G88*(IF($F$3=0.26,M88,IF($F$3=0.3,Q88,IF($F$3=0.35,U88,IF($F$3=0.38,Y88,IF($F$3=0.4,AC88,IF($F$3=0.45,AG88,IF($F$3=0.46,AK88,IF($F$3=0.48,AO88,IF($F$3=0.5,AS88,IF($F$3=0.52,AW88,IF($F$3=0.53,BA88,IF($F$3=0.4,BE88,IF($F$3=0.55,BI88,IF($F$3=0.58,BM88,"")))))))))))))))</f>
        <v>#VALUE!</v>
      </c>
      <c r="K88" s="13" t="e">
        <f aca="false">G88*(IF($F$3=0.26,N88,IF($F$3=0.3,R88,IF($F$3=0.35,V88,IF($F$3=0.38,Z88,IF($F$3=0.4,AD88,IF($F$3=0.45,AH88,IF($F$3=0.46,AL88,IF($F$3=0.48,AP88,IF($F$3=0.5,AT88,IF($F$3=0.52,AX88,IF($F$3=0.53,BB88,IF($F$3=0.4,BF88,IF($F$3=0.55,BJ88,IF($F$3=0.58,BN88,"")))))))))))))))</f>
        <v>#VALUE!</v>
      </c>
      <c r="L88" s="1" t="s">
        <v>336</v>
      </c>
      <c r="M88" s="27" t="n">
        <v>14.09</v>
      </c>
      <c r="N88" s="27" t="n">
        <v>0.7</v>
      </c>
      <c r="O88" s="27" t="n">
        <v>14.79</v>
      </c>
      <c r="P88" s="1" t="s">
        <v>336</v>
      </c>
      <c r="Q88" s="27" t="n">
        <v>13.32</v>
      </c>
      <c r="R88" s="27" t="n">
        <v>0.67</v>
      </c>
      <c r="S88" s="27" t="n">
        <v>13.99</v>
      </c>
      <c r="T88" s="1" t="s">
        <v>336</v>
      </c>
      <c r="U88" s="21" t="n">
        <v>12.37</v>
      </c>
      <c r="V88" s="21" t="n">
        <v>0.62</v>
      </c>
      <c r="W88" s="21" t="n">
        <v>12.99</v>
      </c>
      <c r="X88" s="1" t="s">
        <v>336</v>
      </c>
      <c r="Y88" s="27" t="n">
        <v>11.8</v>
      </c>
      <c r="Z88" s="27" t="n">
        <v>0.59</v>
      </c>
      <c r="AA88" s="27" t="n">
        <v>12.39</v>
      </c>
      <c r="AB88" s="1" t="s">
        <v>336</v>
      </c>
      <c r="AC88" s="27" t="n">
        <v>11.42</v>
      </c>
      <c r="AD88" s="27" t="n">
        <v>0.57</v>
      </c>
      <c r="AE88" s="27" t="n">
        <v>11.99</v>
      </c>
      <c r="AF88" s="1" t="s">
        <v>336</v>
      </c>
      <c r="AG88" s="27" t="n">
        <v>10.47</v>
      </c>
      <c r="AH88" s="27" t="n">
        <v>0.52</v>
      </c>
      <c r="AI88" s="27" t="n">
        <v>10.99</v>
      </c>
      <c r="AJ88" s="1" t="s">
        <v>336</v>
      </c>
      <c r="AK88" s="27" t="n">
        <v>10.28</v>
      </c>
      <c r="AL88" s="27" t="n">
        <v>0.51</v>
      </c>
      <c r="AM88" s="27" t="n">
        <v>10.79</v>
      </c>
      <c r="AN88" s="1" t="s">
        <v>336</v>
      </c>
      <c r="AO88" s="27" t="n">
        <v>9.9</v>
      </c>
      <c r="AP88" s="27" t="n">
        <v>0.49</v>
      </c>
      <c r="AQ88" s="27" t="n">
        <v>10.39</v>
      </c>
      <c r="AR88" s="1" t="s">
        <v>336</v>
      </c>
      <c r="AS88" s="27" t="n">
        <v>9.51</v>
      </c>
      <c r="AT88" s="27" t="n">
        <v>0.48</v>
      </c>
      <c r="AU88" s="27" t="n">
        <v>9.99</v>
      </c>
      <c r="AV88" s="1" t="s">
        <v>336</v>
      </c>
      <c r="AW88" s="27" t="n">
        <v>9.14</v>
      </c>
      <c r="AX88" s="27" t="n">
        <v>0.46</v>
      </c>
      <c r="AY88" s="27" t="n">
        <v>9.6</v>
      </c>
      <c r="AZ88" s="1" t="s">
        <v>336</v>
      </c>
      <c r="BA88" s="27" t="n">
        <v>8.95</v>
      </c>
      <c r="BB88" s="27" t="n">
        <v>0.45</v>
      </c>
      <c r="BC88" s="27" t="n">
        <v>9.4</v>
      </c>
      <c r="BD88" s="1" t="s">
        <v>336</v>
      </c>
      <c r="BE88" s="27" t="n">
        <v>8.76</v>
      </c>
      <c r="BF88" s="27" t="n">
        <v>0.44</v>
      </c>
      <c r="BG88" s="27" t="n">
        <v>9.2</v>
      </c>
      <c r="BH88" s="1" t="s">
        <v>336</v>
      </c>
      <c r="BI88" s="27" t="n">
        <v>8.57</v>
      </c>
      <c r="BJ88" s="27" t="n">
        <v>0.43</v>
      </c>
      <c r="BK88" s="27" t="n">
        <v>9</v>
      </c>
      <c r="BL88" s="1" t="s">
        <v>336</v>
      </c>
      <c r="BM88" s="27" t="n">
        <v>8</v>
      </c>
      <c r="BN88" s="27" t="n">
        <v>0.4</v>
      </c>
      <c r="BO88" s="27" t="n">
        <v>8.4</v>
      </c>
      <c r="BP88" s="1" t="s">
        <v>336</v>
      </c>
      <c r="BQ88" s="1" t="n">
        <v>71610679</v>
      </c>
      <c r="BR88" s="1" t="s">
        <v>339</v>
      </c>
      <c r="BS88" s="28" t="n">
        <v>0.05</v>
      </c>
      <c r="BT88" s="1" t="n">
        <f aca="false">IF(ISBLANK(G88),0,B88)</f>
        <v>0</v>
      </c>
      <c r="BU88" s="1" t="n">
        <f aca="false">IF(BT88=0,0,1)+BU87</f>
        <v>0</v>
      </c>
      <c r="BV88" s="22" t="str">
        <f aca="false">IFERROR(VLOOKUP(BW88,$BP$11:$BS$180,2,0),"")</f>
        <v/>
      </c>
      <c r="BW88" s="22" t="str">
        <f aca="false">IFERROR(INDEX($BT$11:$BT$180,MATCH(ROWS($I$10:I87),$BU$11:$BU$180,0),1),"")</f>
        <v/>
      </c>
      <c r="BX88" s="29" t="str">
        <f aca="false">IFERROR(VLOOKUP(BW88,BP88:BS257,3,0),"")</f>
        <v/>
      </c>
      <c r="BY88" s="30" t="str">
        <f aca="false">IFERROR(VLOOKUP(BW88,$B$11:$K$180,5,0),"")</f>
        <v/>
      </c>
      <c r="BZ88" s="29" t="str">
        <f aca="false">IFERROR(VLOOKUP(BW88,$B$11:$L$180,6,0),"")</f>
        <v/>
      </c>
      <c r="CA88" s="30" t="str">
        <f aca="false">IFERROR(VLOOKUP(BW88,$B$11:$K$180,9,0),"")</f>
        <v/>
      </c>
      <c r="CB88" s="31" t="str">
        <f aca="false">IFERROR(VLOOKUP(BW88,BP88:BS257,4,0),"")</f>
        <v/>
      </c>
      <c r="CC88" s="30" t="str">
        <f aca="false">IFERROR(VLOOKUP(BW88,$B$11:$K$180,10,0),"")</f>
        <v/>
      </c>
      <c r="CD88" s="30" t="str">
        <f aca="false">IFERROR(VLOOKUP(BW88,$B$11:$K$180,7,0),"")</f>
        <v/>
      </c>
    </row>
    <row r="89" customFormat="false" ht="14.75" hidden="false" customHeight="true" outlineLevel="0" collapsed="false">
      <c r="A89" s="23" t="s">
        <v>143</v>
      </c>
      <c r="B89" s="23" t="s">
        <v>340</v>
      </c>
      <c r="C89" s="23" t="s">
        <v>341</v>
      </c>
      <c r="D89" s="24" t="s">
        <v>342</v>
      </c>
      <c r="E89" s="25" t="n">
        <v>19.99</v>
      </c>
      <c r="F89" s="25" t="str">
        <f aca="false">IF($F$3=0.26,O89,IF($F$3=0.3,S89,IF($F$3=0.35,W89,IF($F$3=0.38,AA89,IF($F$3=0.4,AE89,IF($F$3=0.45,AI89,IF($F$3=0.46,AM89,IF($F$3=0.48,AQ89,IF($F$3=0.5,AU89,IF($F$3=0.52,AY89,IF($F$3=0.53,BC89,IF($F$3=0.4,BG89,IF($F$3=0.55,BK89,IF($F$3=0.58,BO89,""))))))))))))))</f>
        <v/>
      </c>
      <c r="G89" s="26"/>
      <c r="H89" s="25" t="str">
        <f aca="false">IFERROR(F89*G89,"")</f>
        <v/>
      </c>
      <c r="J89" s="13" t="e">
        <f aca="false">G89*(IF($F$3=0.26,M89,IF($F$3=0.3,Q89,IF($F$3=0.35,U89,IF($F$3=0.38,Y89,IF($F$3=0.4,AC89,IF($F$3=0.45,AG89,IF($F$3=0.46,AK89,IF($F$3=0.48,AO89,IF($F$3=0.5,AS89,IF($F$3=0.52,AW89,IF($F$3=0.53,BA89,IF($F$3=0.4,BE89,IF($F$3=0.55,BI89,IF($F$3=0.58,BM89,"")))))))))))))))</f>
        <v>#VALUE!</v>
      </c>
      <c r="K89" s="13" t="e">
        <f aca="false">G89*(IF($F$3=0.26,N89,IF($F$3=0.3,R89,IF($F$3=0.35,V89,IF($F$3=0.38,Z89,IF($F$3=0.4,AD89,IF($F$3=0.45,AH89,IF($F$3=0.46,AL89,IF($F$3=0.48,AP89,IF($F$3=0.5,AT89,IF($F$3=0.52,AX89,IF($F$3=0.53,BB89,IF($F$3=0.4,BF89,IF($F$3=0.55,BJ89,IF($F$3=0.58,BN89,"")))))))))))))))</f>
        <v>#VALUE!</v>
      </c>
      <c r="L89" s="1" t="s">
        <v>340</v>
      </c>
      <c r="M89" s="27" t="n">
        <v>14.09</v>
      </c>
      <c r="N89" s="27" t="n">
        <v>0.7</v>
      </c>
      <c r="O89" s="27" t="n">
        <v>14.79</v>
      </c>
      <c r="P89" s="1" t="s">
        <v>340</v>
      </c>
      <c r="Q89" s="27" t="n">
        <v>13.32</v>
      </c>
      <c r="R89" s="27" t="n">
        <v>0.67</v>
      </c>
      <c r="S89" s="27" t="n">
        <v>13.99</v>
      </c>
      <c r="T89" s="1" t="s">
        <v>340</v>
      </c>
      <c r="U89" s="21" t="n">
        <v>12.37</v>
      </c>
      <c r="V89" s="21" t="n">
        <v>0.62</v>
      </c>
      <c r="W89" s="21" t="n">
        <v>12.99</v>
      </c>
      <c r="X89" s="1" t="s">
        <v>340</v>
      </c>
      <c r="Y89" s="27" t="n">
        <v>11.8</v>
      </c>
      <c r="Z89" s="27" t="n">
        <v>0.59</v>
      </c>
      <c r="AA89" s="27" t="n">
        <v>12.39</v>
      </c>
      <c r="AB89" s="1" t="s">
        <v>340</v>
      </c>
      <c r="AC89" s="27" t="n">
        <v>11.42</v>
      </c>
      <c r="AD89" s="27" t="n">
        <v>0.57</v>
      </c>
      <c r="AE89" s="27" t="n">
        <v>11.99</v>
      </c>
      <c r="AF89" s="1" t="s">
        <v>340</v>
      </c>
      <c r="AG89" s="27" t="n">
        <v>10.47</v>
      </c>
      <c r="AH89" s="27" t="n">
        <v>0.52</v>
      </c>
      <c r="AI89" s="27" t="n">
        <v>10.99</v>
      </c>
      <c r="AJ89" s="1" t="s">
        <v>340</v>
      </c>
      <c r="AK89" s="27" t="n">
        <v>10.28</v>
      </c>
      <c r="AL89" s="27" t="n">
        <v>0.51</v>
      </c>
      <c r="AM89" s="27" t="n">
        <v>10.79</v>
      </c>
      <c r="AN89" s="1" t="s">
        <v>340</v>
      </c>
      <c r="AO89" s="27" t="n">
        <v>9.9</v>
      </c>
      <c r="AP89" s="27" t="n">
        <v>0.49</v>
      </c>
      <c r="AQ89" s="27" t="n">
        <v>10.39</v>
      </c>
      <c r="AR89" s="1" t="s">
        <v>340</v>
      </c>
      <c r="AS89" s="27" t="n">
        <v>9.51</v>
      </c>
      <c r="AT89" s="27" t="n">
        <v>0.48</v>
      </c>
      <c r="AU89" s="27" t="n">
        <v>9.99</v>
      </c>
      <c r="AV89" s="1" t="s">
        <v>340</v>
      </c>
      <c r="AW89" s="27" t="n">
        <v>9.14</v>
      </c>
      <c r="AX89" s="27" t="n">
        <v>0.46</v>
      </c>
      <c r="AY89" s="27" t="n">
        <v>9.6</v>
      </c>
      <c r="AZ89" s="1" t="s">
        <v>340</v>
      </c>
      <c r="BA89" s="27" t="n">
        <v>8.95</v>
      </c>
      <c r="BB89" s="27" t="n">
        <v>0.45</v>
      </c>
      <c r="BC89" s="27" t="n">
        <v>9.4</v>
      </c>
      <c r="BD89" s="1" t="s">
        <v>340</v>
      </c>
      <c r="BE89" s="27" t="n">
        <v>8.76</v>
      </c>
      <c r="BF89" s="27" t="n">
        <v>0.44</v>
      </c>
      <c r="BG89" s="27" t="n">
        <v>9.2</v>
      </c>
      <c r="BH89" s="1" t="s">
        <v>340</v>
      </c>
      <c r="BI89" s="27" t="n">
        <v>8.57</v>
      </c>
      <c r="BJ89" s="27" t="n">
        <v>0.43</v>
      </c>
      <c r="BK89" s="27" t="n">
        <v>9</v>
      </c>
      <c r="BL89" s="1" t="s">
        <v>340</v>
      </c>
      <c r="BM89" s="27" t="n">
        <v>8</v>
      </c>
      <c r="BN89" s="27" t="n">
        <v>0.4</v>
      </c>
      <c r="BO89" s="27" t="n">
        <v>8.4</v>
      </c>
      <c r="BP89" s="1" t="s">
        <v>340</v>
      </c>
      <c r="BQ89" s="1" t="n">
        <v>71610655</v>
      </c>
      <c r="BR89" s="1" t="s">
        <v>343</v>
      </c>
      <c r="BS89" s="28" t="n">
        <v>0.05</v>
      </c>
      <c r="BT89" s="1" t="n">
        <f aca="false">IF(ISBLANK(G89),0,B89)</f>
        <v>0</v>
      </c>
      <c r="BU89" s="1" t="n">
        <f aca="false">IF(BT89=0,0,1)+BU88</f>
        <v>0</v>
      </c>
      <c r="BV89" s="22" t="str">
        <f aca="false">IFERROR(VLOOKUP(BW89,$BP$11:$BS$180,2,0),"")</f>
        <v/>
      </c>
      <c r="BW89" s="22" t="str">
        <f aca="false">IFERROR(INDEX($BT$11:$BT$180,MATCH(ROWS($I$10:I88),$BU$11:$BU$180,0),1),"")</f>
        <v/>
      </c>
      <c r="BX89" s="29" t="str">
        <f aca="false">IFERROR(VLOOKUP(BW89,BP89:BS258,3,0),"")</f>
        <v/>
      </c>
      <c r="BY89" s="30" t="str">
        <f aca="false">IFERROR(VLOOKUP(BW89,$B$11:$K$180,5,0),"")</f>
        <v/>
      </c>
      <c r="BZ89" s="29" t="str">
        <f aca="false">IFERROR(VLOOKUP(BW89,$B$11:$L$180,6,0),"")</f>
        <v/>
      </c>
      <c r="CA89" s="30" t="str">
        <f aca="false">IFERROR(VLOOKUP(BW89,$B$11:$K$180,9,0),"")</f>
        <v/>
      </c>
      <c r="CB89" s="31" t="str">
        <f aca="false">IFERROR(VLOOKUP(BW89,BP89:BS258,4,0),"")</f>
        <v/>
      </c>
      <c r="CC89" s="30" t="str">
        <f aca="false">IFERROR(VLOOKUP(BW89,$B$11:$K$180,10,0),"")</f>
        <v/>
      </c>
      <c r="CD89" s="30" t="str">
        <f aca="false">IFERROR(VLOOKUP(BW89,$B$11:$K$180,7,0),"")</f>
        <v/>
      </c>
    </row>
    <row r="90" customFormat="false" ht="14.75" hidden="false" customHeight="true" outlineLevel="0" collapsed="false">
      <c r="A90" s="23" t="s">
        <v>143</v>
      </c>
      <c r="B90" s="23" t="s">
        <v>344</v>
      </c>
      <c r="C90" s="23" t="s">
        <v>345</v>
      </c>
      <c r="D90" s="24" t="s">
        <v>346</v>
      </c>
      <c r="E90" s="25" t="n">
        <v>19.99</v>
      </c>
      <c r="F90" s="25" t="str">
        <f aca="false">IF($F$3=0.26,O90,IF($F$3=0.3,S90,IF($F$3=0.35,W90,IF($F$3=0.38,AA90,IF($F$3=0.4,AE90,IF($F$3=0.45,AI90,IF($F$3=0.46,AM90,IF($F$3=0.48,AQ90,IF($F$3=0.5,AU90,IF($F$3=0.52,AY90,IF($F$3=0.53,BC90,IF($F$3=0.4,BG90,IF($F$3=0.55,BK90,IF($F$3=0.58,BO90,""))))))))))))))</f>
        <v/>
      </c>
      <c r="G90" s="26"/>
      <c r="H90" s="25" t="str">
        <f aca="false">IFERROR(F90*G90,"")</f>
        <v/>
      </c>
      <c r="J90" s="13" t="e">
        <f aca="false">G90*(IF($F$3=0.26,M90,IF($F$3=0.3,Q90,IF($F$3=0.35,U90,IF($F$3=0.38,Y90,IF($F$3=0.4,AC90,IF($F$3=0.45,AG90,IF($F$3=0.46,AK90,IF($F$3=0.48,AO90,IF($F$3=0.5,AS90,IF($F$3=0.52,AW90,IF($F$3=0.53,BA90,IF($F$3=0.4,BE90,IF($F$3=0.55,BI90,IF($F$3=0.58,BM90,"")))))))))))))))</f>
        <v>#VALUE!</v>
      </c>
      <c r="K90" s="13" t="e">
        <f aca="false">G90*(IF($F$3=0.26,N90,IF($F$3=0.3,R90,IF($F$3=0.35,V90,IF($F$3=0.38,Z90,IF($F$3=0.4,AD90,IF($F$3=0.45,AH90,IF($F$3=0.46,AL90,IF($F$3=0.48,AP90,IF($F$3=0.5,AT90,IF($F$3=0.52,AX90,IF($F$3=0.53,BB90,IF($F$3=0.4,BF90,IF($F$3=0.55,BJ90,IF($F$3=0.58,BN90,"")))))))))))))))</f>
        <v>#VALUE!</v>
      </c>
      <c r="L90" s="1" t="s">
        <v>344</v>
      </c>
      <c r="M90" s="27" t="n">
        <v>14.09</v>
      </c>
      <c r="N90" s="27" t="n">
        <v>0.7</v>
      </c>
      <c r="O90" s="27" t="n">
        <v>14.79</v>
      </c>
      <c r="P90" s="1" t="s">
        <v>344</v>
      </c>
      <c r="Q90" s="27" t="n">
        <v>13.32</v>
      </c>
      <c r="R90" s="27" t="n">
        <v>0.67</v>
      </c>
      <c r="S90" s="27" t="n">
        <v>13.99</v>
      </c>
      <c r="T90" s="1" t="s">
        <v>344</v>
      </c>
      <c r="U90" s="21" t="n">
        <v>12.37</v>
      </c>
      <c r="V90" s="21" t="n">
        <v>0.62</v>
      </c>
      <c r="W90" s="21" t="n">
        <v>12.99</v>
      </c>
      <c r="X90" s="1" t="s">
        <v>344</v>
      </c>
      <c r="Y90" s="27" t="n">
        <v>11.8</v>
      </c>
      <c r="Z90" s="27" t="n">
        <v>0.59</v>
      </c>
      <c r="AA90" s="27" t="n">
        <v>12.39</v>
      </c>
      <c r="AB90" s="1" t="s">
        <v>344</v>
      </c>
      <c r="AC90" s="27" t="n">
        <v>11.42</v>
      </c>
      <c r="AD90" s="27" t="n">
        <v>0.57</v>
      </c>
      <c r="AE90" s="27" t="n">
        <v>11.99</v>
      </c>
      <c r="AF90" s="1" t="s">
        <v>344</v>
      </c>
      <c r="AG90" s="27" t="n">
        <v>10.47</v>
      </c>
      <c r="AH90" s="27" t="n">
        <v>0.52</v>
      </c>
      <c r="AI90" s="27" t="n">
        <v>10.99</v>
      </c>
      <c r="AJ90" s="1" t="s">
        <v>344</v>
      </c>
      <c r="AK90" s="27" t="n">
        <v>10.28</v>
      </c>
      <c r="AL90" s="27" t="n">
        <v>0.51</v>
      </c>
      <c r="AM90" s="27" t="n">
        <v>10.79</v>
      </c>
      <c r="AN90" s="1" t="s">
        <v>344</v>
      </c>
      <c r="AO90" s="27" t="n">
        <v>9.9</v>
      </c>
      <c r="AP90" s="27" t="n">
        <v>0.49</v>
      </c>
      <c r="AQ90" s="27" t="n">
        <v>10.39</v>
      </c>
      <c r="AR90" s="1" t="s">
        <v>344</v>
      </c>
      <c r="AS90" s="27" t="n">
        <v>9.51</v>
      </c>
      <c r="AT90" s="27" t="n">
        <v>0.48</v>
      </c>
      <c r="AU90" s="27" t="n">
        <v>9.99</v>
      </c>
      <c r="AV90" s="1" t="s">
        <v>344</v>
      </c>
      <c r="AW90" s="27" t="n">
        <v>9.14</v>
      </c>
      <c r="AX90" s="27" t="n">
        <v>0.46</v>
      </c>
      <c r="AY90" s="27" t="n">
        <v>9.6</v>
      </c>
      <c r="AZ90" s="1" t="s">
        <v>344</v>
      </c>
      <c r="BA90" s="27" t="n">
        <v>8.95</v>
      </c>
      <c r="BB90" s="27" t="n">
        <v>0.45</v>
      </c>
      <c r="BC90" s="27" t="n">
        <v>9.4</v>
      </c>
      <c r="BD90" s="1" t="s">
        <v>344</v>
      </c>
      <c r="BE90" s="27" t="n">
        <v>8.76</v>
      </c>
      <c r="BF90" s="27" t="n">
        <v>0.44</v>
      </c>
      <c r="BG90" s="27" t="n">
        <v>9.2</v>
      </c>
      <c r="BH90" s="1" t="s">
        <v>344</v>
      </c>
      <c r="BI90" s="27" t="n">
        <v>8.57</v>
      </c>
      <c r="BJ90" s="27" t="n">
        <v>0.43</v>
      </c>
      <c r="BK90" s="27" t="n">
        <v>9</v>
      </c>
      <c r="BL90" s="1" t="s">
        <v>344</v>
      </c>
      <c r="BM90" s="27" t="n">
        <v>8</v>
      </c>
      <c r="BN90" s="27" t="n">
        <v>0.4</v>
      </c>
      <c r="BO90" s="27" t="n">
        <v>8.4</v>
      </c>
      <c r="BP90" s="1" t="s">
        <v>344</v>
      </c>
      <c r="BQ90" s="1" t="n">
        <v>71610635</v>
      </c>
      <c r="BR90" s="1" t="s">
        <v>347</v>
      </c>
      <c r="BS90" s="28" t="n">
        <v>0.05</v>
      </c>
      <c r="BT90" s="1" t="n">
        <f aca="false">IF(ISBLANK(G90),0,B90)</f>
        <v>0</v>
      </c>
      <c r="BU90" s="1" t="n">
        <f aca="false">IF(BT90=0,0,1)+BU89</f>
        <v>0</v>
      </c>
      <c r="BV90" s="22" t="str">
        <f aca="false">IFERROR(VLOOKUP(BW90,$BP$11:$BS$180,2,0),"")</f>
        <v/>
      </c>
      <c r="BW90" s="22" t="str">
        <f aca="false">IFERROR(INDEX($BT$11:$BT$180,MATCH(ROWS($I$10:I89),$BU$11:$BU$180,0),1),"")</f>
        <v/>
      </c>
      <c r="BX90" s="29" t="str">
        <f aca="false">IFERROR(VLOOKUP(BW90,BP90:BS259,3,0),"")</f>
        <v/>
      </c>
      <c r="BY90" s="30" t="str">
        <f aca="false">IFERROR(VLOOKUP(BW90,$B$11:$K$180,5,0),"")</f>
        <v/>
      </c>
      <c r="BZ90" s="29" t="str">
        <f aca="false">IFERROR(VLOOKUP(BW90,$B$11:$L$180,6,0),"")</f>
        <v/>
      </c>
      <c r="CA90" s="30" t="str">
        <f aca="false">IFERROR(VLOOKUP(BW90,$B$11:$K$180,9,0),"")</f>
        <v/>
      </c>
      <c r="CB90" s="31" t="str">
        <f aca="false">IFERROR(VLOOKUP(BW90,BP90:BS259,4,0),"")</f>
        <v/>
      </c>
      <c r="CC90" s="30" t="str">
        <f aca="false">IFERROR(VLOOKUP(BW90,$B$11:$K$180,10,0),"")</f>
        <v/>
      </c>
      <c r="CD90" s="30" t="str">
        <f aca="false">IFERROR(VLOOKUP(BW90,$B$11:$K$180,7,0),"")</f>
        <v/>
      </c>
    </row>
    <row r="91" customFormat="false" ht="14.75" hidden="false" customHeight="true" outlineLevel="0" collapsed="false">
      <c r="A91" s="23" t="s">
        <v>143</v>
      </c>
      <c r="B91" s="23" t="s">
        <v>348</v>
      </c>
      <c r="C91" s="23" t="s">
        <v>349</v>
      </c>
      <c r="D91" s="24" t="s">
        <v>350</v>
      </c>
      <c r="E91" s="25" t="n">
        <v>19.99</v>
      </c>
      <c r="F91" s="25" t="str">
        <f aca="false">IF($F$3=0.26,O91,IF($F$3=0.3,S91,IF($F$3=0.35,W91,IF($F$3=0.38,AA91,IF($F$3=0.4,AE91,IF($F$3=0.45,AI91,IF($F$3=0.46,AM91,IF($F$3=0.48,AQ91,IF($F$3=0.5,AU91,IF($F$3=0.52,AY91,IF($F$3=0.53,BC91,IF($F$3=0.4,BG91,IF($F$3=0.55,BK91,IF($F$3=0.58,BO91,""))))))))))))))</f>
        <v/>
      </c>
      <c r="G91" s="26"/>
      <c r="H91" s="25" t="str">
        <f aca="false">IFERROR(F91*G91,"")</f>
        <v/>
      </c>
      <c r="J91" s="13" t="e">
        <f aca="false">G91*(IF($F$3=0.26,M91,IF($F$3=0.3,Q91,IF($F$3=0.35,U91,IF($F$3=0.38,Y91,IF($F$3=0.4,AC91,IF($F$3=0.45,AG91,IF($F$3=0.46,AK91,IF($F$3=0.48,AO91,IF($F$3=0.5,AS91,IF($F$3=0.52,AW91,IF($F$3=0.53,BA91,IF($F$3=0.4,BE91,IF($F$3=0.55,BI91,IF($F$3=0.58,BM91,"")))))))))))))))</f>
        <v>#VALUE!</v>
      </c>
      <c r="K91" s="13" t="e">
        <f aca="false">G91*(IF($F$3=0.26,N91,IF($F$3=0.3,R91,IF($F$3=0.35,V91,IF($F$3=0.38,Z91,IF($F$3=0.4,AD91,IF($F$3=0.45,AH91,IF($F$3=0.46,AL91,IF($F$3=0.48,AP91,IF($F$3=0.5,AT91,IF($F$3=0.52,AX91,IF($F$3=0.53,BB91,IF($F$3=0.4,BF91,IF($F$3=0.55,BJ91,IF($F$3=0.58,BN91,"")))))))))))))))</f>
        <v>#VALUE!</v>
      </c>
      <c r="L91" s="1" t="s">
        <v>348</v>
      </c>
      <c r="M91" s="27" t="n">
        <v>14.09</v>
      </c>
      <c r="N91" s="27" t="n">
        <v>0.7</v>
      </c>
      <c r="O91" s="27" t="n">
        <v>14.79</v>
      </c>
      <c r="P91" s="1" t="s">
        <v>348</v>
      </c>
      <c r="Q91" s="27" t="n">
        <v>13.32</v>
      </c>
      <c r="R91" s="27" t="n">
        <v>0.67</v>
      </c>
      <c r="S91" s="27" t="n">
        <v>13.99</v>
      </c>
      <c r="T91" s="1" t="s">
        <v>348</v>
      </c>
      <c r="U91" s="21" t="n">
        <v>12.37</v>
      </c>
      <c r="V91" s="21" t="n">
        <v>0.62</v>
      </c>
      <c r="W91" s="21" t="n">
        <v>12.99</v>
      </c>
      <c r="X91" s="1" t="s">
        <v>348</v>
      </c>
      <c r="Y91" s="27" t="n">
        <v>11.8</v>
      </c>
      <c r="Z91" s="27" t="n">
        <v>0.59</v>
      </c>
      <c r="AA91" s="27" t="n">
        <v>12.39</v>
      </c>
      <c r="AB91" s="1" t="s">
        <v>348</v>
      </c>
      <c r="AC91" s="27" t="n">
        <v>11.42</v>
      </c>
      <c r="AD91" s="27" t="n">
        <v>0.57</v>
      </c>
      <c r="AE91" s="27" t="n">
        <v>11.99</v>
      </c>
      <c r="AF91" s="1" t="s">
        <v>348</v>
      </c>
      <c r="AG91" s="27" t="n">
        <v>10.47</v>
      </c>
      <c r="AH91" s="27" t="n">
        <v>0.52</v>
      </c>
      <c r="AI91" s="27" t="n">
        <v>10.99</v>
      </c>
      <c r="AJ91" s="1" t="s">
        <v>348</v>
      </c>
      <c r="AK91" s="27" t="n">
        <v>10.28</v>
      </c>
      <c r="AL91" s="27" t="n">
        <v>0.51</v>
      </c>
      <c r="AM91" s="27" t="n">
        <v>10.79</v>
      </c>
      <c r="AN91" s="1" t="s">
        <v>348</v>
      </c>
      <c r="AO91" s="27" t="n">
        <v>9.9</v>
      </c>
      <c r="AP91" s="27" t="n">
        <v>0.49</v>
      </c>
      <c r="AQ91" s="27" t="n">
        <v>10.39</v>
      </c>
      <c r="AR91" s="1" t="s">
        <v>348</v>
      </c>
      <c r="AS91" s="27" t="n">
        <v>9.51</v>
      </c>
      <c r="AT91" s="27" t="n">
        <v>0.48</v>
      </c>
      <c r="AU91" s="27" t="n">
        <v>9.99</v>
      </c>
      <c r="AV91" s="1" t="s">
        <v>348</v>
      </c>
      <c r="AW91" s="27" t="n">
        <v>9.14</v>
      </c>
      <c r="AX91" s="27" t="n">
        <v>0.46</v>
      </c>
      <c r="AY91" s="27" t="n">
        <v>9.6</v>
      </c>
      <c r="AZ91" s="1" t="s">
        <v>348</v>
      </c>
      <c r="BA91" s="27" t="n">
        <v>8.95</v>
      </c>
      <c r="BB91" s="27" t="n">
        <v>0.45</v>
      </c>
      <c r="BC91" s="27" t="n">
        <v>9.4</v>
      </c>
      <c r="BD91" s="1" t="s">
        <v>348</v>
      </c>
      <c r="BE91" s="27" t="n">
        <v>8.76</v>
      </c>
      <c r="BF91" s="27" t="n">
        <v>0.44</v>
      </c>
      <c r="BG91" s="27" t="n">
        <v>9.2</v>
      </c>
      <c r="BH91" s="1" t="s">
        <v>348</v>
      </c>
      <c r="BI91" s="27" t="n">
        <v>8.57</v>
      </c>
      <c r="BJ91" s="27" t="n">
        <v>0.43</v>
      </c>
      <c r="BK91" s="27" t="n">
        <v>9</v>
      </c>
      <c r="BL91" s="1" t="s">
        <v>348</v>
      </c>
      <c r="BM91" s="27" t="n">
        <v>8</v>
      </c>
      <c r="BN91" s="27" t="n">
        <v>0.4</v>
      </c>
      <c r="BO91" s="27" t="n">
        <v>8.4</v>
      </c>
      <c r="BP91" s="1" t="s">
        <v>348</v>
      </c>
      <c r="BQ91" s="1" t="n">
        <v>71610682</v>
      </c>
      <c r="BR91" s="1" t="s">
        <v>351</v>
      </c>
      <c r="BS91" s="28" t="n">
        <v>0.05</v>
      </c>
      <c r="BT91" s="1" t="n">
        <f aca="false">IF(ISBLANK(G91),0,B91)</f>
        <v>0</v>
      </c>
      <c r="BU91" s="1" t="n">
        <f aca="false">IF(BT91=0,0,1)+BU90</f>
        <v>0</v>
      </c>
      <c r="BV91" s="22" t="str">
        <f aca="false">IFERROR(VLOOKUP(BW91,$BP$11:$BS$180,2,0),"")</f>
        <v/>
      </c>
      <c r="BW91" s="22" t="str">
        <f aca="false">IFERROR(INDEX($BT$11:$BT$180,MATCH(ROWS($I$10:I90),$BU$11:$BU$180,0),1),"")</f>
        <v/>
      </c>
      <c r="BX91" s="29" t="str">
        <f aca="false">IFERROR(VLOOKUP(BW91,BP91:BS260,3,0),"")</f>
        <v/>
      </c>
      <c r="BY91" s="30" t="str">
        <f aca="false">IFERROR(VLOOKUP(BW91,$B$11:$K$180,5,0),"")</f>
        <v/>
      </c>
      <c r="BZ91" s="29" t="str">
        <f aca="false">IFERROR(VLOOKUP(BW91,$B$11:$L$180,6,0),"")</f>
        <v/>
      </c>
      <c r="CA91" s="30" t="str">
        <f aca="false">IFERROR(VLOOKUP(BW91,$B$11:$K$180,9,0),"")</f>
        <v/>
      </c>
      <c r="CB91" s="31" t="str">
        <f aca="false">IFERROR(VLOOKUP(BW91,BP91:BS260,4,0),"")</f>
        <v/>
      </c>
      <c r="CC91" s="30" t="str">
        <f aca="false">IFERROR(VLOOKUP(BW91,$B$11:$K$180,10,0),"")</f>
        <v/>
      </c>
      <c r="CD91" s="30" t="str">
        <f aca="false">IFERROR(VLOOKUP(BW91,$B$11:$K$180,7,0),"")</f>
        <v/>
      </c>
    </row>
    <row r="92" customFormat="false" ht="14.75" hidden="false" customHeight="true" outlineLevel="0" collapsed="false">
      <c r="A92" s="23" t="s">
        <v>143</v>
      </c>
      <c r="B92" s="23" t="s">
        <v>352</v>
      </c>
      <c r="C92" s="23" t="s">
        <v>353</v>
      </c>
      <c r="D92" s="24" t="s">
        <v>354</v>
      </c>
      <c r="E92" s="25" t="n">
        <v>19.99</v>
      </c>
      <c r="F92" s="25" t="str">
        <f aca="false">IF($F$3=0.26,O92,IF($F$3=0.3,S92,IF($F$3=0.35,W92,IF($F$3=0.38,AA92,IF($F$3=0.4,AE92,IF($F$3=0.45,AI92,IF($F$3=0.46,AM92,IF($F$3=0.48,AQ92,IF($F$3=0.5,AU92,IF($F$3=0.52,AY92,IF($F$3=0.53,BC92,IF($F$3=0.4,BG92,IF($F$3=0.55,BK92,IF($F$3=0.58,BO92,""))))))))))))))</f>
        <v/>
      </c>
      <c r="G92" s="26"/>
      <c r="H92" s="25" t="str">
        <f aca="false">IFERROR(F92*G92,"")</f>
        <v/>
      </c>
      <c r="J92" s="13" t="e">
        <f aca="false">G92*(IF($F$3=0.26,M92,IF($F$3=0.3,Q92,IF($F$3=0.35,U92,IF($F$3=0.38,Y92,IF($F$3=0.4,AC92,IF($F$3=0.45,AG92,IF($F$3=0.46,AK92,IF($F$3=0.48,AO92,IF($F$3=0.5,AS92,IF($F$3=0.52,AW92,IF($F$3=0.53,BA92,IF($F$3=0.4,BE92,IF($F$3=0.55,BI92,IF($F$3=0.58,BM92,"")))))))))))))))</f>
        <v>#VALUE!</v>
      </c>
      <c r="K92" s="13" t="e">
        <f aca="false">G92*(IF($F$3=0.26,N92,IF($F$3=0.3,R92,IF($F$3=0.35,V92,IF($F$3=0.38,Z92,IF($F$3=0.4,AD92,IF($F$3=0.45,AH92,IF($F$3=0.46,AL92,IF($F$3=0.48,AP92,IF($F$3=0.5,AT92,IF($F$3=0.52,AX92,IF($F$3=0.53,BB92,IF($F$3=0.4,BF92,IF($F$3=0.55,BJ92,IF($F$3=0.58,BN92,"")))))))))))))))</f>
        <v>#VALUE!</v>
      </c>
      <c r="L92" s="1" t="s">
        <v>352</v>
      </c>
      <c r="M92" s="27" t="n">
        <v>14.09</v>
      </c>
      <c r="N92" s="27" t="n">
        <v>0.7</v>
      </c>
      <c r="O92" s="27" t="n">
        <v>14.79</v>
      </c>
      <c r="P92" s="1" t="s">
        <v>352</v>
      </c>
      <c r="Q92" s="27" t="n">
        <v>13.32</v>
      </c>
      <c r="R92" s="27" t="n">
        <v>0.67</v>
      </c>
      <c r="S92" s="27" t="n">
        <v>13.99</v>
      </c>
      <c r="T92" s="1" t="s">
        <v>352</v>
      </c>
      <c r="U92" s="21" t="n">
        <v>12.37</v>
      </c>
      <c r="V92" s="21" t="n">
        <v>0.62</v>
      </c>
      <c r="W92" s="21" t="n">
        <v>12.99</v>
      </c>
      <c r="X92" s="1" t="s">
        <v>352</v>
      </c>
      <c r="Y92" s="27" t="n">
        <v>11.8</v>
      </c>
      <c r="Z92" s="27" t="n">
        <v>0.59</v>
      </c>
      <c r="AA92" s="27" t="n">
        <v>12.39</v>
      </c>
      <c r="AB92" s="1" t="s">
        <v>352</v>
      </c>
      <c r="AC92" s="27" t="n">
        <v>11.42</v>
      </c>
      <c r="AD92" s="27" t="n">
        <v>0.57</v>
      </c>
      <c r="AE92" s="27" t="n">
        <v>11.99</v>
      </c>
      <c r="AF92" s="1" t="s">
        <v>352</v>
      </c>
      <c r="AG92" s="27" t="n">
        <v>10.47</v>
      </c>
      <c r="AH92" s="27" t="n">
        <v>0.52</v>
      </c>
      <c r="AI92" s="27" t="n">
        <v>10.99</v>
      </c>
      <c r="AJ92" s="1" t="s">
        <v>352</v>
      </c>
      <c r="AK92" s="27" t="n">
        <v>10.28</v>
      </c>
      <c r="AL92" s="27" t="n">
        <v>0.51</v>
      </c>
      <c r="AM92" s="27" t="n">
        <v>10.79</v>
      </c>
      <c r="AN92" s="1" t="s">
        <v>352</v>
      </c>
      <c r="AO92" s="27" t="n">
        <v>9.9</v>
      </c>
      <c r="AP92" s="27" t="n">
        <v>0.49</v>
      </c>
      <c r="AQ92" s="27" t="n">
        <v>10.39</v>
      </c>
      <c r="AR92" s="1" t="s">
        <v>352</v>
      </c>
      <c r="AS92" s="27" t="n">
        <v>9.51</v>
      </c>
      <c r="AT92" s="27" t="n">
        <v>0.48</v>
      </c>
      <c r="AU92" s="27" t="n">
        <v>9.99</v>
      </c>
      <c r="AV92" s="1" t="s">
        <v>352</v>
      </c>
      <c r="AW92" s="27" t="n">
        <v>9.14</v>
      </c>
      <c r="AX92" s="27" t="n">
        <v>0.46</v>
      </c>
      <c r="AY92" s="27" t="n">
        <v>9.6</v>
      </c>
      <c r="AZ92" s="1" t="s">
        <v>352</v>
      </c>
      <c r="BA92" s="27" t="n">
        <v>8.95</v>
      </c>
      <c r="BB92" s="27" t="n">
        <v>0.45</v>
      </c>
      <c r="BC92" s="27" t="n">
        <v>9.4</v>
      </c>
      <c r="BD92" s="1" t="s">
        <v>352</v>
      </c>
      <c r="BE92" s="27" t="n">
        <v>8.76</v>
      </c>
      <c r="BF92" s="27" t="n">
        <v>0.44</v>
      </c>
      <c r="BG92" s="27" t="n">
        <v>9.2</v>
      </c>
      <c r="BH92" s="1" t="s">
        <v>352</v>
      </c>
      <c r="BI92" s="27" t="n">
        <v>8.57</v>
      </c>
      <c r="BJ92" s="27" t="n">
        <v>0.43</v>
      </c>
      <c r="BK92" s="27" t="n">
        <v>9</v>
      </c>
      <c r="BL92" s="1" t="s">
        <v>352</v>
      </c>
      <c r="BM92" s="27" t="n">
        <v>8</v>
      </c>
      <c r="BN92" s="27" t="n">
        <v>0.4</v>
      </c>
      <c r="BO92" s="27" t="n">
        <v>8.4</v>
      </c>
      <c r="BP92" s="1" t="s">
        <v>352</v>
      </c>
      <c r="BQ92" s="1" t="n">
        <v>71610656</v>
      </c>
      <c r="BR92" s="1" t="s">
        <v>355</v>
      </c>
      <c r="BS92" s="28" t="n">
        <v>0.05</v>
      </c>
      <c r="BT92" s="1" t="n">
        <f aca="false">IF(ISBLANK(G92),0,B92)</f>
        <v>0</v>
      </c>
      <c r="BU92" s="1" t="n">
        <f aca="false">IF(BT92=0,0,1)+BU91</f>
        <v>0</v>
      </c>
      <c r="BV92" s="22" t="str">
        <f aca="false">IFERROR(VLOOKUP(BW92,$BP$11:$BS$180,2,0),"")</f>
        <v/>
      </c>
      <c r="BW92" s="22" t="str">
        <f aca="false">IFERROR(INDEX($BT$11:$BT$180,MATCH(ROWS($I$10:I91),$BU$11:$BU$180,0),1),"")</f>
        <v/>
      </c>
      <c r="BX92" s="29" t="str">
        <f aca="false">IFERROR(VLOOKUP(BW92,BP92:BS261,3,0),"")</f>
        <v/>
      </c>
      <c r="BY92" s="30" t="str">
        <f aca="false">IFERROR(VLOOKUP(BW92,$B$11:$K$180,5,0),"")</f>
        <v/>
      </c>
      <c r="BZ92" s="29" t="str">
        <f aca="false">IFERROR(VLOOKUP(BW92,$B$11:$L$180,6,0),"")</f>
        <v/>
      </c>
      <c r="CA92" s="30" t="str">
        <f aca="false">IFERROR(VLOOKUP(BW92,$B$11:$K$180,9,0),"")</f>
        <v/>
      </c>
      <c r="CB92" s="31" t="str">
        <f aca="false">IFERROR(VLOOKUP(BW92,BP92:BS261,4,0),"")</f>
        <v/>
      </c>
      <c r="CC92" s="30" t="str">
        <f aca="false">IFERROR(VLOOKUP(BW92,$B$11:$K$180,10,0),"")</f>
        <v/>
      </c>
      <c r="CD92" s="30" t="str">
        <f aca="false">IFERROR(VLOOKUP(BW92,$B$11:$K$180,7,0),"")</f>
        <v/>
      </c>
    </row>
    <row r="93" customFormat="false" ht="14.75" hidden="false" customHeight="true" outlineLevel="0" collapsed="false">
      <c r="A93" s="23" t="s">
        <v>143</v>
      </c>
      <c r="B93" s="23" t="s">
        <v>356</v>
      </c>
      <c r="C93" s="23" t="s">
        <v>357</v>
      </c>
      <c r="D93" s="24" t="s">
        <v>358</v>
      </c>
      <c r="E93" s="25" t="n">
        <v>9.99</v>
      </c>
      <c r="F93" s="25" t="str">
        <f aca="false">IF($F$3=0.26,O93,IF($F$3=0.3,S93,IF($F$3=0.35,W93,IF($F$3=0.38,AA93,IF($F$3=0.4,AE93,IF($F$3=0.45,AI93,IF($F$3=0.46,AM93,IF($F$3=0.48,AQ93,IF($F$3=0.5,AU93,IF($F$3=0.52,AY93,IF($F$3=0.53,BC93,IF($F$3=0.4,BG93,IF($F$3=0.55,BK93,IF($F$3=0.58,BO93,""))))))))))))))</f>
        <v/>
      </c>
      <c r="G93" s="26"/>
      <c r="H93" s="25" t="str">
        <f aca="false">IFERROR(F93*G93,"")</f>
        <v/>
      </c>
      <c r="J93" s="13" t="e">
        <f aca="false">G93*(IF($F$3=0.26,M93,IF($F$3=0.3,Q93,IF($F$3=0.35,U93,IF($F$3=0.38,Y93,IF($F$3=0.4,AC93,IF($F$3=0.45,AG93,IF($F$3=0.46,AK93,IF($F$3=0.48,AO93,IF($F$3=0.5,AS93,IF($F$3=0.52,AW93,IF($F$3=0.53,BA93,IF($F$3=0.4,BE93,IF($F$3=0.55,BI93,IF($F$3=0.58,BM93,"")))))))))))))))</f>
        <v>#VALUE!</v>
      </c>
      <c r="K93" s="13" t="e">
        <f aca="false">G93*(IF($F$3=0.26,N93,IF($F$3=0.3,R93,IF($F$3=0.35,V93,IF($F$3=0.38,Z93,IF($F$3=0.4,AD93,IF($F$3=0.45,AH93,IF($F$3=0.46,AL93,IF($F$3=0.48,AP93,IF($F$3=0.5,AT93,IF($F$3=0.52,AX93,IF($F$3=0.53,BB93,IF($F$3=0.4,BF93,IF($F$3=0.55,BJ93,IF($F$3=0.58,BN93,"")))))))))))))))</f>
        <v>#VALUE!</v>
      </c>
      <c r="L93" s="1" t="s">
        <v>356</v>
      </c>
      <c r="M93" s="27" t="n">
        <v>7.04</v>
      </c>
      <c r="N93" s="27" t="n">
        <v>0.35</v>
      </c>
      <c r="O93" s="27" t="n">
        <v>7.39</v>
      </c>
      <c r="P93" s="1" t="s">
        <v>356</v>
      </c>
      <c r="Q93" s="27" t="n">
        <v>6.66</v>
      </c>
      <c r="R93" s="27" t="n">
        <v>0.33</v>
      </c>
      <c r="S93" s="27" t="n">
        <v>6.99</v>
      </c>
      <c r="T93" s="1" t="s">
        <v>356</v>
      </c>
      <c r="U93" s="21" t="n">
        <v>6.18</v>
      </c>
      <c r="V93" s="21" t="n">
        <v>0.31</v>
      </c>
      <c r="W93" s="21" t="n">
        <v>6.49</v>
      </c>
      <c r="X93" s="1" t="s">
        <v>356</v>
      </c>
      <c r="Y93" s="27" t="n">
        <v>5.9</v>
      </c>
      <c r="Z93" s="27" t="n">
        <v>0.29</v>
      </c>
      <c r="AA93" s="27" t="n">
        <v>6.19</v>
      </c>
      <c r="AB93" s="1" t="s">
        <v>356</v>
      </c>
      <c r="AC93" s="27" t="n">
        <v>5.7</v>
      </c>
      <c r="AD93" s="27" t="n">
        <v>0.29</v>
      </c>
      <c r="AE93" s="27" t="n">
        <v>5.99</v>
      </c>
      <c r="AF93" s="1" t="s">
        <v>356</v>
      </c>
      <c r="AG93" s="27" t="n">
        <v>5.23</v>
      </c>
      <c r="AH93" s="27" t="n">
        <v>0.26</v>
      </c>
      <c r="AI93" s="27" t="n">
        <v>5.49</v>
      </c>
      <c r="AJ93" s="1" t="s">
        <v>356</v>
      </c>
      <c r="AK93" s="27" t="n">
        <v>5.13</v>
      </c>
      <c r="AL93" s="27" t="n">
        <v>0.26</v>
      </c>
      <c r="AM93" s="27" t="n">
        <v>5.39</v>
      </c>
      <c r="AN93" s="1" t="s">
        <v>356</v>
      </c>
      <c r="AO93" s="27" t="n">
        <v>4.94</v>
      </c>
      <c r="AP93" s="27" t="n">
        <v>0.25</v>
      </c>
      <c r="AQ93" s="27" t="n">
        <v>5.19</v>
      </c>
      <c r="AR93" s="1" t="s">
        <v>356</v>
      </c>
      <c r="AS93" s="27" t="n">
        <v>4.76</v>
      </c>
      <c r="AT93" s="27" t="n">
        <v>0.24</v>
      </c>
      <c r="AU93" s="27" t="n">
        <v>5</v>
      </c>
      <c r="AV93" s="1" t="s">
        <v>356</v>
      </c>
      <c r="AW93" s="27" t="n">
        <v>4.57</v>
      </c>
      <c r="AX93" s="27" t="n">
        <v>0.23</v>
      </c>
      <c r="AY93" s="27" t="n">
        <v>4.8</v>
      </c>
      <c r="AZ93" s="1" t="s">
        <v>356</v>
      </c>
      <c r="BA93" s="27" t="n">
        <v>4.48</v>
      </c>
      <c r="BB93" s="27" t="n">
        <v>0.22</v>
      </c>
      <c r="BC93" s="27" t="n">
        <v>4.7</v>
      </c>
      <c r="BD93" s="1" t="s">
        <v>356</v>
      </c>
      <c r="BE93" s="27" t="n">
        <v>4.38</v>
      </c>
      <c r="BF93" s="27" t="n">
        <v>0.22</v>
      </c>
      <c r="BG93" s="27" t="n">
        <v>4.6</v>
      </c>
      <c r="BH93" s="1" t="s">
        <v>356</v>
      </c>
      <c r="BI93" s="27" t="n">
        <v>4.29</v>
      </c>
      <c r="BJ93" s="27" t="n">
        <v>0.21</v>
      </c>
      <c r="BK93" s="27" t="n">
        <v>4.5</v>
      </c>
      <c r="BL93" s="1" t="s">
        <v>356</v>
      </c>
      <c r="BM93" s="27" t="n">
        <v>4</v>
      </c>
      <c r="BN93" s="27" t="n">
        <v>0.2</v>
      </c>
      <c r="BO93" s="27" t="n">
        <v>4.2</v>
      </c>
      <c r="BP93" s="1" t="s">
        <v>356</v>
      </c>
      <c r="BQ93" s="1" t="n">
        <v>71611574</v>
      </c>
      <c r="BR93" s="1" t="s">
        <v>359</v>
      </c>
      <c r="BS93" s="28" t="n">
        <v>0.05</v>
      </c>
      <c r="BT93" s="1" t="n">
        <f aca="false">IF(ISBLANK(G93),0,B93)</f>
        <v>0</v>
      </c>
      <c r="BU93" s="1" t="n">
        <f aca="false">IF(BT93=0,0,1)+BU92</f>
        <v>0</v>
      </c>
      <c r="BV93" s="22" t="str">
        <f aca="false">IFERROR(VLOOKUP(BW93,$BP$11:$BS$180,2,0),"")</f>
        <v/>
      </c>
      <c r="BW93" s="22" t="str">
        <f aca="false">IFERROR(INDEX($BT$11:$BT$180,MATCH(ROWS($I$10:I92),$BU$11:$BU$180,0),1),"")</f>
        <v/>
      </c>
      <c r="BX93" s="29" t="str">
        <f aca="false">IFERROR(VLOOKUP(BW93,BP93:BS262,3,0),"")</f>
        <v/>
      </c>
      <c r="BY93" s="30" t="str">
        <f aca="false">IFERROR(VLOOKUP(BW93,$B$11:$K$180,5,0),"")</f>
        <v/>
      </c>
      <c r="BZ93" s="29" t="str">
        <f aca="false">IFERROR(VLOOKUP(BW93,$B$11:$L$180,6,0),"")</f>
        <v/>
      </c>
      <c r="CA93" s="30" t="str">
        <f aca="false">IFERROR(VLOOKUP(BW93,$B$11:$K$180,9,0),"")</f>
        <v/>
      </c>
      <c r="CB93" s="31" t="str">
        <f aca="false">IFERROR(VLOOKUP(BW93,BP93:BS262,4,0),"")</f>
        <v/>
      </c>
      <c r="CC93" s="30" t="str">
        <f aca="false">IFERROR(VLOOKUP(BW93,$B$11:$K$180,10,0),"")</f>
        <v/>
      </c>
      <c r="CD93" s="30" t="str">
        <f aca="false">IFERROR(VLOOKUP(BW93,$B$11:$K$180,7,0),"")</f>
        <v/>
      </c>
    </row>
    <row r="94" customFormat="false" ht="14.75" hidden="false" customHeight="true" outlineLevel="0" collapsed="false">
      <c r="A94" s="32" t="s">
        <v>360</v>
      </c>
      <c r="B94" s="32" t="s">
        <v>361</v>
      </c>
      <c r="C94" s="32" t="s">
        <v>362</v>
      </c>
      <c r="D94" s="33" t="s">
        <v>363</v>
      </c>
      <c r="E94" s="34" t="n">
        <v>29.99</v>
      </c>
      <c r="F94" s="35" t="str">
        <f aca="false">IF($F$3=0.26,O94,IF($F$3=0.3,S94,IF($F$3=0.35,W94,IF($F$3=0.38,AA94,IF($F$3=0.4,AE94,IF($F$3=0.45,AI94,IF($F$3=0.46,AM94,IF($F$3=0.48,AQ94,IF($F$3=0.5,AU94,IF($F$3=0.52,AY94,IF($F$3=0.53,BC94,IF($F$3=0.4,BG94,IF($F$3=0.55,BK94,IF($F$3=0.58,BO94,""))))))))))))))</f>
        <v/>
      </c>
      <c r="G94" s="26"/>
      <c r="H94" s="34" t="str">
        <f aca="false">IFERROR(F94*G94,"")</f>
        <v/>
      </c>
      <c r="J94" s="13" t="e">
        <f aca="false">G94*(IF($F$3=0.26,M94,IF($F$3=0.3,Q94,IF($F$3=0.35,U94,IF($F$3=0.38,Y94,IF($F$3=0.4,AC94,IF($F$3=0.45,AG94,IF($F$3=0.46,AK94,IF($F$3=0.48,AO94,IF($F$3=0.5,AS94,IF($F$3=0.52,AW94,IF($F$3=0.53,BA94,IF($F$3=0.4,BE94,IF($F$3=0.55,BI94,IF($F$3=0.58,BM94,"")))))))))))))))</f>
        <v>#VALUE!</v>
      </c>
      <c r="K94" s="13" t="e">
        <f aca="false">G94*(IF($F$3=0.26,N94,IF($F$3=0.3,R94,IF($F$3=0.35,V94,IF($F$3=0.38,Z94,IF($F$3=0.4,AD94,IF($F$3=0.45,AH94,IF($F$3=0.46,AL94,IF($F$3=0.48,AP94,IF($F$3=0.5,AT94,IF($F$3=0.52,AX94,IF($F$3=0.53,BB94,IF($F$3=0.4,BF94,IF($F$3=0.55,BJ94,IF($F$3=0.58,BN94,"")))))))))))))))</f>
        <v>#VALUE!</v>
      </c>
      <c r="L94" s="1" t="s">
        <v>361</v>
      </c>
      <c r="M94" s="27" t="n">
        <v>21.13</v>
      </c>
      <c r="N94" s="27" t="n">
        <v>1.06</v>
      </c>
      <c r="O94" s="27" t="n">
        <v>22.19</v>
      </c>
      <c r="P94" s="1" t="s">
        <v>361</v>
      </c>
      <c r="Q94" s="27" t="n">
        <v>19.99</v>
      </c>
      <c r="R94" s="27" t="n">
        <v>1</v>
      </c>
      <c r="S94" s="27" t="n">
        <v>20.99</v>
      </c>
      <c r="T94" s="1" t="s">
        <v>361</v>
      </c>
      <c r="U94" s="21" t="n">
        <v>18.56</v>
      </c>
      <c r="V94" s="21" t="n">
        <v>0.93</v>
      </c>
      <c r="W94" s="21" t="n">
        <v>19.49</v>
      </c>
      <c r="X94" s="1" t="s">
        <v>361</v>
      </c>
      <c r="Y94" s="27" t="n">
        <v>17.7</v>
      </c>
      <c r="Z94" s="27" t="n">
        <v>0.89</v>
      </c>
      <c r="AA94" s="27" t="n">
        <v>18.59</v>
      </c>
      <c r="AB94" s="1" t="s">
        <v>361</v>
      </c>
      <c r="AC94" s="27" t="n">
        <v>17.13</v>
      </c>
      <c r="AD94" s="27" t="n">
        <v>0.86</v>
      </c>
      <c r="AE94" s="27" t="n">
        <v>17.99</v>
      </c>
      <c r="AF94" s="1" t="s">
        <v>361</v>
      </c>
      <c r="AG94" s="27" t="n">
        <v>15.7</v>
      </c>
      <c r="AH94" s="27" t="n">
        <v>0.79</v>
      </c>
      <c r="AI94" s="27" t="n">
        <v>16.49</v>
      </c>
      <c r="AJ94" s="1" t="s">
        <v>361</v>
      </c>
      <c r="AK94" s="27" t="n">
        <v>15.42</v>
      </c>
      <c r="AL94" s="27" t="n">
        <v>0.77</v>
      </c>
      <c r="AM94" s="27" t="n">
        <v>16.19</v>
      </c>
      <c r="AN94" s="1" t="s">
        <v>361</v>
      </c>
      <c r="AO94" s="27" t="n">
        <v>14.85</v>
      </c>
      <c r="AP94" s="27" t="n">
        <v>0.74</v>
      </c>
      <c r="AQ94" s="27" t="n">
        <v>15.59</v>
      </c>
      <c r="AR94" s="1" t="s">
        <v>361</v>
      </c>
      <c r="AS94" s="27" t="n">
        <v>14.29</v>
      </c>
      <c r="AT94" s="27" t="n">
        <v>0.71</v>
      </c>
      <c r="AU94" s="27" t="n">
        <v>15</v>
      </c>
      <c r="AV94" s="1" t="s">
        <v>361</v>
      </c>
      <c r="AW94" s="27" t="n">
        <v>13.71</v>
      </c>
      <c r="AX94" s="27" t="n">
        <v>0.69</v>
      </c>
      <c r="AY94" s="27" t="n">
        <v>14.4</v>
      </c>
      <c r="AZ94" s="1" t="s">
        <v>361</v>
      </c>
      <c r="BA94" s="27" t="n">
        <v>13.43</v>
      </c>
      <c r="BB94" s="27" t="n">
        <v>0.67</v>
      </c>
      <c r="BC94" s="27" t="n">
        <v>14.1</v>
      </c>
      <c r="BD94" s="1" t="s">
        <v>361</v>
      </c>
      <c r="BE94" s="27" t="n">
        <v>13.14</v>
      </c>
      <c r="BF94" s="27" t="n">
        <v>0.66</v>
      </c>
      <c r="BG94" s="27" t="n">
        <v>13.8</v>
      </c>
      <c r="BH94" s="1" t="s">
        <v>361</v>
      </c>
      <c r="BI94" s="27" t="n">
        <v>12.86</v>
      </c>
      <c r="BJ94" s="27" t="n">
        <v>0.64</v>
      </c>
      <c r="BK94" s="27" t="n">
        <v>13.5</v>
      </c>
      <c r="BL94" s="1" t="s">
        <v>361</v>
      </c>
      <c r="BM94" s="27" t="n">
        <v>12</v>
      </c>
      <c r="BN94" s="27" t="n">
        <v>0.6</v>
      </c>
      <c r="BO94" s="27" t="n">
        <v>12.6</v>
      </c>
      <c r="BP94" s="1" t="s">
        <v>361</v>
      </c>
      <c r="BQ94" s="1" t="n">
        <v>71611209</v>
      </c>
      <c r="BR94" s="1" t="s">
        <v>364</v>
      </c>
      <c r="BS94" s="28" t="n">
        <v>0.05</v>
      </c>
      <c r="BT94" s="1" t="n">
        <f aca="false">IF(ISBLANK(G94),0,B94)</f>
        <v>0</v>
      </c>
      <c r="BU94" s="1" t="n">
        <f aca="false">IF(BT94=0,0,1)+BU93</f>
        <v>0</v>
      </c>
      <c r="BV94" s="22" t="str">
        <f aca="false">IFERROR(VLOOKUP(BW94,$BP$11:$BS$180,2,0),"")</f>
        <v/>
      </c>
      <c r="BW94" s="22" t="str">
        <f aca="false">IFERROR(INDEX($BT$11:$BT$180,MATCH(ROWS($I$10:I93),$BU$11:$BU$180,0),1),"")</f>
        <v/>
      </c>
      <c r="BX94" s="29" t="str">
        <f aca="false">IFERROR(VLOOKUP(BW94,BP94:BS263,3,0),"")</f>
        <v/>
      </c>
      <c r="BY94" s="30" t="str">
        <f aca="false">IFERROR(VLOOKUP(BW94,$B$11:$K$180,5,0),"")</f>
        <v/>
      </c>
      <c r="BZ94" s="29" t="str">
        <f aca="false">IFERROR(VLOOKUP(BW94,$B$11:$L$180,6,0),"")</f>
        <v/>
      </c>
      <c r="CA94" s="30" t="str">
        <f aca="false">IFERROR(VLOOKUP(BW94,$B$11:$K$180,9,0),"")</f>
        <v/>
      </c>
      <c r="CB94" s="31" t="str">
        <f aca="false">IFERROR(VLOOKUP(BW94,BP94:BS263,4,0),"")</f>
        <v/>
      </c>
      <c r="CC94" s="30" t="str">
        <f aca="false">IFERROR(VLOOKUP(BW94,$B$11:$K$180,10,0),"")</f>
        <v/>
      </c>
      <c r="CD94" s="30" t="str">
        <f aca="false">IFERROR(VLOOKUP(BW94,$B$11:$K$180,7,0),"")</f>
        <v/>
      </c>
    </row>
    <row r="95" customFormat="false" ht="14.75" hidden="false" customHeight="true" outlineLevel="0" collapsed="false">
      <c r="A95" s="23" t="s">
        <v>365</v>
      </c>
      <c r="B95" s="23" t="s">
        <v>366</v>
      </c>
      <c r="C95" s="23" t="s">
        <v>367</v>
      </c>
      <c r="D95" s="24" t="s">
        <v>368</v>
      </c>
      <c r="E95" s="25" t="n">
        <v>29.99</v>
      </c>
      <c r="F95" s="25" t="str">
        <f aca="false">IF($F$3=0.26,O95,IF($F$3=0.3,S95,IF($F$3=0.35,W95,IF($F$3=0.38,AA95,IF($F$3=0.4,AE95,IF($F$3=0.45,AI95,IF($F$3=0.46,AM95,IF($F$3=0.48,AQ95,IF($F$3=0.5,AU95,IF($F$3=0.52,AY95,IF($F$3=0.53,BC95,IF($F$3=0.4,BG95,IF($F$3=0.55,BK95,IF($F$3=0.58,BO95,""))))))))))))))</f>
        <v/>
      </c>
      <c r="G95" s="26"/>
      <c r="H95" s="25" t="str">
        <f aca="false">IFERROR(F95*G95,"")</f>
        <v/>
      </c>
      <c r="J95" s="13" t="e">
        <f aca="false">G95*(IF($F$3=0.26,M95,IF($F$3=0.3,Q95,IF($F$3=0.35,U95,IF($F$3=0.38,Y95,IF($F$3=0.4,AC95,IF($F$3=0.45,AG95,IF($F$3=0.46,AK95,IF($F$3=0.48,AO95,IF($F$3=0.5,AS95,IF($F$3=0.52,AW95,IF($F$3=0.53,BA95,IF($F$3=0.4,BE95,IF($F$3=0.55,BI95,IF($F$3=0.58,BM95,"")))))))))))))))</f>
        <v>#VALUE!</v>
      </c>
      <c r="K95" s="13" t="e">
        <f aca="false">G95*(IF($F$3=0.26,N95,IF($F$3=0.3,R95,IF($F$3=0.35,V95,IF($F$3=0.38,Z95,IF($F$3=0.4,AD95,IF($F$3=0.45,AH95,IF($F$3=0.46,AL95,IF($F$3=0.48,AP95,IF($F$3=0.5,AT95,IF($F$3=0.52,AX95,IF($F$3=0.53,BB95,IF($F$3=0.4,BF95,IF($F$3=0.55,BJ95,IF($F$3=0.58,BN95,"")))))))))))))))</f>
        <v>#VALUE!</v>
      </c>
      <c r="L95" s="1" t="s">
        <v>366</v>
      </c>
      <c r="M95" s="27" t="n">
        <v>21.13</v>
      </c>
      <c r="N95" s="27" t="n">
        <v>1.06</v>
      </c>
      <c r="O95" s="27" t="n">
        <v>22.19</v>
      </c>
      <c r="P95" s="1" t="s">
        <v>366</v>
      </c>
      <c r="Q95" s="27" t="n">
        <v>19.99</v>
      </c>
      <c r="R95" s="27" t="n">
        <v>1</v>
      </c>
      <c r="S95" s="27" t="n">
        <v>20.99</v>
      </c>
      <c r="T95" s="1" t="s">
        <v>366</v>
      </c>
      <c r="U95" s="21" t="n">
        <v>18.56</v>
      </c>
      <c r="V95" s="21" t="n">
        <v>0.93</v>
      </c>
      <c r="W95" s="21" t="n">
        <v>19.49</v>
      </c>
      <c r="X95" s="1" t="s">
        <v>366</v>
      </c>
      <c r="Y95" s="27" t="n">
        <v>17.7</v>
      </c>
      <c r="Z95" s="27" t="n">
        <v>0.89</v>
      </c>
      <c r="AA95" s="27" t="n">
        <v>18.59</v>
      </c>
      <c r="AB95" s="1" t="s">
        <v>366</v>
      </c>
      <c r="AC95" s="27" t="n">
        <v>17.13</v>
      </c>
      <c r="AD95" s="27" t="n">
        <v>0.86</v>
      </c>
      <c r="AE95" s="27" t="n">
        <v>17.99</v>
      </c>
      <c r="AF95" s="1" t="s">
        <v>366</v>
      </c>
      <c r="AG95" s="27" t="n">
        <v>15.7</v>
      </c>
      <c r="AH95" s="27" t="n">
        <v>0.79</v>
      </c>
      <c r="AI95" s="27" t="n">
        <v>16.49</v>
      </c>
      <c r="AJ95" s="1" t="s">
        <v>366</v>
      </c>
      <c r="AK95" s="27" t="n">
        <v>15.42</v>
      </c>
      <c r="AL95" s="27" t="n">
        <v>0.77</v>
      </c>
      <c r="AM95" s="27" t="n">
        <v>16.19</v>
      </c>
      <c r="AN95" s="1" t="s">
        <v>366</v>
      </c>
      <c r="AO95" s="27" t="n">
        <v>14.85</v>
      </c>
      <c r="AP95" s="27" t="n">
        <v>0.74</v>
      </c>
      <c r="AQ95" s="27" t="n">
        <v>15.59</v>
      </c>
      <c r="AR95" s="1" t="s">
        <v>366</v>
      </c>
      <c r="AS95" s="27" t="n">
        <v>14.29</v>
      </c>
      <c r="AT95" s="27" t="n">
        <v>0.71</v>
      </c>
      <c r="AU95" s="27" t="n">
        <v>15</v>
      </c>
      <c r="AV95" s="1" t="s">
        <v>366</v>
      </c>
      <c r="AW95" s="27" t="n">
        <v>13.71</v>
      </c>
      <c r="AX95" s="27" t="n">
        <v>0.69</v>
      </c>
      <c r="AY95" s="27" t="n">
        <v>14.4</v>
      </c>
      <c r="AZ95" s="1" t="s">
        <v>366</v>
      </c>
      <c r="BA95" s="27" t="n">
        <v>13.43</v>
      </c>
      <c r="BB95" s="27" t="n">
        <v>0.67</v>
      </c>
      <c r="BC95" s="27" t="n">
        <v>14.1</v>
      </c>
      <c r="BD95" s="1" t="s">
        <v>366</v>
      </c>
      <c r="BE95" s="27" t="n">
        <v>13.14</v>
      </c>
      <c r="BF95" s="27" t="n">
        <v>0.66</v>
      </c>
      <c r="BG95" s="27" t="n">
        <v>13.8</v>
      </c>
      <c r="BH95" s="1" t="s">
        <v>366</v>
      </c>
      <c r="BI95" s="27" t="n">
        <v>12.86</v>
      </c>
      <c r="BJ95" s="27" t="n">
        <v>0.64</v>
      </c>
      <c r="BK95" s="27" t="n">
        <v>13.5</v>
      </c>
      <c r="BL95" s="1" t="s">
        <v>366</v>
      </c>
      <c r="BM95" s="27" t="n">
        <v>12</v>
      </c>
      <c r="BN95" s="27" t="n">
        <v>0.6</v>
      </c>
      <c r="BO95" s="27" t="n">
        <v>12.6</v>
      </c>
      <c r="BP95" s="1" t="s">
        <v>366</v>
      </c>
      <c r="BQ95" s="1" t="n">
        <v>71611203</v>
      </c>
      <c r="BR95" s="1" t="s">
        <v>369</v>
      </c>
      <c r="BS95" s="28" t="n">
        <v>0.05</v>
      </c>
      <c r="BT95" s="1" t="n">
        <f aca="false">IF(ISBLANK(G95),0,B95)</f>
        <v>0</v>
      </c>
      <c r="BU95" s="1" t="n">
        <f aca="false">IF(BT95=0,0,1)+BU94</f>
        <v>0</v>
      </c>
      <c r="BV95" s="22" t="str">
        <f aca="false">IFERROR(VLOOKUP(BW95,$BP$11:$BS$180,2,0),"")</f>
        <v/>
      </c>
      <c r="BW95" s="22" t="str">
        <f aca="false">IFERROR(INDEX($BT$11:$BT$180,MATCH(ROWS($I$10:I94),$BU$11:$BU$180,0),1),"")</f>
        <v/>
      </c>
      <c r="BX95" s="29" t="str">
        <f aca="false">IFERROR(VLOOKUP(BW95,BP95:BS264,3,0),"")</f>
        <v/>
      </c>
      <c r="BY95" s="30" t="str">
        <f aca="false">IFERROR(VLOOKUP(BW95,$B$11:$K$180,5,0),"")</f>
        <v/>
      </c>
      <c r="BZ95" s="29" t="str">
        <f aca="false">IFERROR(VLOOKUP(BW95,$B$11:$L$180,6,0),"")</f>
        <v/>
      </c>
      <c r="CA95" s="30" t="str">
        <f aca="false">IFERROR(VLOOKUP(BW95,$B$11:$K$180,9,0),"")</f>
        <v/>
      </c>
      <c r="CB95" s="31" t="str">
        <f aca="false">IFERROR(VLOOKUP(BW95,BP95:BS264,4,0),"")</f>
        <v/>
      </c>
      <c r="CC95" s="30" t="str">
        <f aca="false">IFERROR(VLOOKUP(BW95,$B$11:$K$180,10,0),"")</f>
        <v/>
      </c>
      <c r="CD95" s="30" t="str">
        <f aca="false">IFERROR(VLOOKUP(BW95,$B$11:$K$180,7,0),"")</f>
        <v/>
      </c>
    </row>
    <row r="96" customFormat="false" ht="14.75" hidden="false" customHeight="true" outlineLevel="0" collapsed="false">
      <c r="A96" s="23" t="s">
        <v>365</v>
      </c>
      <c r="B96" s="23" t="s">
        <v>370</v>
      </c>
      <c r="C96" s="23" t="s">
        <v>371</v>
      </c>
      <c r="D96" s="24" t="s">
        <v>372</v>
      </c>
      <c r="E96" s="25" t="n">
        <v>59.99</v>
      </c>
      <c r="F96" s="25" t="str">
        <f aca="false">IF($F$3=0.26,O96,IF($F$3=0.3,S96,IF($F$3=0.35,W96,IF($F$3=0.38,AA96,IF($F$3=0.4,AE96,IF($F$3=0.45,AI96,IF($F$3=0.46,AM96,IF($F$3=0.48,AQ96,IF($F$3=0.5,AU96,IF($F$3=0.52,AY96,IF($F$3=0.53,BC96,IF($F$3=0.4,BG96,IF($F$3=0.55,BK96,IF($F$3=0.58,BO96,""))))))))))))))</f>
        <v/>
      </c>
      <c r="G96" s="26"/>
      <c r="H96" s="25" t="str">
        <f aca="false">IFERROR(F96*G96,"")</f>
        <v/>
      </c>
      <c r="J96" s="13" t="e">
        <f aca="false">G96*(IF($F$3=0.26,M96,IF($F$3=0.3,Q96,IF($F$3=0.35,U96,IF($F$3=0.38,Y96,IF($F$3=0.4,AC96,IF($F$3=0.45,AG96,IF($F$3=0.46,AK96,IF($F$3=0.48,AO96,IF($F$3=0.5,AS96,IF($F$3=0.52,AW96,IF($F$3=0.53,BA96,IF($F$3=0.4,BE96,IF($F$3=0.55,BI96,IF($F$3=0.58,BM96,"")))))))))))))))</f>
        <v>#VALUE!</v>
      </c>
      <c r="K96" s="13" t="e">
        <f aca="false">G96*(IF($F$3=0.26,N96,IF($F$3=0.3,R96,IF($F$3=0.35,V96,IF($F$3=0.38,Z96,IF($F$3=0.4,AD96,IF($F$3=0.45,AH96,IF($F$3=0.46,AL96,IF($F$3=0.48,AP96,IF($F$3=0.5,AT96,IF($F$3=0.52,AX96,IF($F$3=0.53,BB96,IF($F$3=0.4,BF96,IF($F$3=0.55,BJ96,IF($F$3=0.58,BN96,"")))))))))))))))</f>
        <v>#VALUE!</v>
      </c>
      <c r="L96" s="1" t="s">
        <v>370</v>
      </c>
      <c r="M96" s="27" t="n">
        <v>42.28</v>
      </c>
      <c r="N96" s="27" t="n">
        <v>2.11</v>
      </c>
      <c r="O96" s="27" t="n">
        <v>44.39</v>
      </c>
      <c r="P96" s="1" t="s">
        <v>370</v>
      </c>
      <c r="Q96" s="27" t="n">
        <v>39.99</v>
      </c>
      <c r="R96" s="27" t="n">
        <v>2</v>
      </c>
      <c r="S96" s="27" t="n">
        <v>41.99</v>
      </c>
      <c r="T96" s="1" t="s">
        <v>370</v>
      </c>
      <c r="U96" s="21" t="n">
        <v>37.13</v>
      </c>
      <c r="V96" s="21" t="n">
        <v>1.86</v>
      </c>
      <c r="W96" s="21" t="n">
        <v>38.99</v>
      </c>
      <c r="X96" s="1" t="s">
        <v>370</v>
      </c>
      <c r="Y96" s="27" t="n">
        <v>35.42</v>
      </c>
      <c r="Z96" s="27" t="n">
        <v>1.77</v>
      </c>
      <c r="AA96" s="27" t="n">
        <v>37.19</v>
      </c>
      <c r="AB96" s="1" t="s">
        <v>370</v>
      </c>
      <c r="AC96" s="27" t="n">
        <v>34.28</v>
      </c>
      <c r="AD96" s="27" t="n">
        <v>1.71</v>
      </c>
      <c r="AE96" s="27" t="n">
        <v>35.99</v>
      </c>
      <c r="AF96" s="1" t="s">
        <v>370</v>
      </c>
      <c r="AG96" s="27" t="n">
        <v>31.42</v>
      </c>
      <c r="AH96" s="27" t="n">
        <v>1.57</v>
      </c>
      <c r="AI96" s="27" t="n">
        <v>32.99</v>
      </c>
      <c r="AJ96" s="1" t="s">
        <v>370</v>
      </c>
      <c r="AK96" s="27" t="n">
        <v>30.85</v>
      </c>
      <c r="AL96" s="27" t="n">
        <v>1.54</v>
      </c>
      <c r="AM96" s="27" t="n">
        <v>32.39</v>
      </c>
      <c r="AN96" s="1" t="s">
        <v>370</v>
      </c>
      <c r="AO96" s="27" t="n">
        <v>29.7</v>
      </c>
      <c r="AP96" s="27" t="n">
        <v>1.49</v>
      </c>
      <c r="AQ96" s="27" t="n">
        <v>31.19</v>
      </c>
      <c r="AR96" s="1" t="s">
        <v>370</v>
      </c>
      <c r="AS96" s="27" t="n">
        <v>28.57</v>
      </c>
      <c r="AT96" s="27" t="n">
        <v>1.43</v>
      </c>
      <c r="AU96" s="27" t="n">
        <v>30</v>
      </c>
      <c r="AV96" s="1" t="s">
        <v>370</v>
      </c>
      <c r="AW96" s="27" t="n">
        <v>27.43</v>
      </c>
      <c r="AX96" s="27" t="n">
        <v>1.37</v>
      </c>
      <c r="AY96" s="27" t="n">
        <v>28.8</v>
      </c>
      <c r="AZ96" s="1" t="s">
        <v>370</v>
      </c>
      <c r="BA96" s="27" t="n">
        <v>26.86</v>
      </c>
      <c r="BB96" s="27" t="n">
        <v>1.34</v>
      </c>
      <c r="BC96" s="27" t="n">
        <v>28.2</v>
      </c>
      <c r="BD96" s="1" t="s">
        <v>370</v>
      </c>
      <c r="BE96" s="27" t="n">
        <v>26.29</v>
      </c>
      <c r="BF96" s="27" t="n">
        <v>1.31</v>
      </c>
      <c r="BG96" s="27" t="n">
        <v>27.6</v>
      </c>
      <c r="BH96" s="1" t="s">
        <v>370</v>
      </c>
      <c r="BI96" s="27" t="n">
        <v>25.71</v>
      </c>
      <c r="BJ96" s="27" t="n">
        <v>1.29</v>
      </c>
      <c r="BK96" s="27" t="n">
        <v>27</v>
      </c>
      <c r="BL96" s="1" t="s">
        <v>370</v>
      </c>
      <c r="BM96" s="27" t="n">
        <v>24</v>
      </c>
      <c r="BN96" s="27" t="n">
        <v>1.2</v>
      </c>
      <c r="BO96" s="27" t="n">
        <v>25.2</v>
      </c>
      <c r="BP96" s="1" t="s">
        <v>370</v>
      </c>
      <c r="BQ96" s="1" t="n">
        <v>71611133</v>
      </c>
      <c r="BR96" s="1" t="s">
        <v>373</v>
      </c>
      <c r="BS96" s="28" t="n">
        <v>0.05</v>
      </c>
      <c r="BT96" s="1" t="n">
        <f aca="false">IF(ISBLANK(G96),0,B96)</f>
        <v>0</v>
      </c>
      <c r="BU96" s="1" t="n">
        <f aca="false">IF(BT96=0,0,1)+BU95</f>
        <v>0</v>
      </c>
      <c r="BV96" s="22" t="str">
        <f aca="false">IFERROR(VLOOKUP(BW96,$BP$11:$BS$180,2,0),"")</f>
        <v/>
      </c>
      <c r="BW96" s="22" t="str">
        <f aca="false">IFERROR(INDEX($BT$11:$BT$180,MATCH(ROWS($I$10:I95),$BU$11:$BU$180,0),1),"")</f>
        <v/>
      </c>
      <c r="BX96" s="29" t="str">
        <f aca="false">IFERROR(VLOOKUP(BW96,BP96:BS265,3,0),"")</f>
        <v/>
      </c>
      <c r="BY96" s="30" t="str">
        <f aca="false">IFERROR(VLOOKUP(BW96,$B$11:$K$180,5,0),"")</f>
        <v/>
      </c>
      <c r="BZ96" s="29" t="str">
        <f aca="false">IFERROR(VLOOKUP(BW96,$B$11:$L$180,6,0),"")</f>
        <v/>
      </c>
      <c r="CA96" s="30" t="str">
        <f aca="false">IFERROR(VLOOKUP(BW96,$B$11:$K$180,9,0),"")</f>
        <v/>
      </c>
      <c r="CB96" s="31" t="str">
        <f aca="false">IFERROR(VLOOKUP(BW96,BP96:BS265,4,0),"")</f>
        <v/>
      </c>
      <c r="CC96" s="30" t="str">
        <f aca="false">IFERROR(VLOOKUP(BW96,$B$11:$K$180,10,0),"")</f>
        <v/>
      </c>
      <c r="CD96" s="30" t="str">
        <f aca="false">IFERROR(VLOOKUP(BW96,$B$11:$K$180,7,0),"")</f>
        <v/>
      </c>
    </row>
    <row r="97" customFormat="false" ht="14.75" hidden="false" customHeight="true" outlineLevel="0" collapsed="false">
      <c r="A97" s="23" t="s">
        <v>365</v>
      </c>
      <c r="B97" s="23" t="s">
        <v>374</v>
      </c>
      <c r="C97" s="23" t="s">
        <v>375</v>
      </c>
      <c r="D97" s="24" t="s">
        <v>376</v>
      </c>
      <c r="E97" s="25" t="n">
        <v>59.99</v>
      </c>
      <c r="F97" s="25" t="str">
        <f aca="false">IF($F$3=0.26,O97,IF($F$3=0.3,S97,IF($F$3=0.35,W97,IF($F$3=0.38,AA97,IF($F$3=0.4,AE97,IF($F$3=0.45,AI97,IF($F$3=0.46,AM97,IF($F$3=0.48,AQ97,IF($F$3=0.5,AU97,IF($F$3=0.52,AY97,IF($F$3=0.53,BC97,IF($F$3=0.4,BG97,IF($F$3=0.55,BK97,IF($F$3=0.58,BO97,""))))))))))))))</f>
        <v/>
      </c>
      <c r="G97" s="26"/>
      <c r="H97" s="25" t="str">
        <f aca="false">IFERROR(F97*G97,"")</f>
        <v/>
      </c>
      <c r="J97" s="13" t="e">
        <f aca="false">G97*(IF($F$3=0.26,M97,IF($F$3=0.3,Q97,IF($F$3=0.35,U97,IF($F$3=0.38,Y97,IF($F$3=0.4,AC97,IF($F$3=0.45,AG97,IF($F$3=0.46,AK97,IF($F$3=0.48,AO97,IF($F$3=0.5,AS97,IF($F$3=0.52,AW97,IF($F$3=0.53,BA97,IF($F$3=0.4,BE97,IF($F$3=0.55,BI97,IF($F$3=0.58,BM97,"")))))))))))))))</f>
        <v>#VALUE!</v>
      </c>
      <c r="K97" s="13" t="e">
        <f aca="false">G97*(IF($F$3=0.26,N97,IF($F$3=0.3,R97,IF($F$3=0.35,V97,IF($F$3=0.38,Z97,IF($F$3=0.4,AD97,IF($F$3=0.45,AH97,IF($F$3=0.46,AL97,IF($F$3=0.48,AP97,IF($F$3=0.5,AT97,IF($F$3=0.52,AX97,IF($F$3=0.53,BB97,IF($F$3=0.4,BF97,IF($F$3=0.55,BJ97,IF($F$3=0.58,BN97,"")))))))))))))))</f>
        <v>#VALUE!</v>
      </c>
      <c r="L97" s="1" t="s">
        <v>374</v>
      </c>
      <c r="M97" s="27" t="n">
        <v>42.28</v>
      </c>
      <c r="N97" s="27" t="n">
        <v>2.11</v>
      </c>
      <c r="O97" s="27" t="n">
        <v>44.39</v>
      </c>
      <c r="P97" s="1" t="s">
        <v>374</v>
      </c>
      <c r="Q97" s="27" t="n">
        <v>39.99</v>
      </c>
      <c r="R97" s="27" t="n">
        <v>2</v>
      </c>
      <c r="S97" s="27" t="n">
        <v>41.99</v>
      </c>
      <c r="T97" s="1" t="s">
        <v>374</v>
      </c>
      <c r="U97" s="21" t="n">
        <v>37.13</v>
      </c>
      <c r="V97" s="21" t="n">
        <v>1.86</v>
      </c>
      <c r="W97" s="21" t="n">
        <v>38.99</v>
      </c>
      <c r="X97" s="1" t="s">
        <v>374</v>
      </c>
      <c r="Y97" s="27" t="n">
        <v>35.42</v>
      </c>
      <c r="Z97" s="27" t="n">
        <v>1.77</v>
      </c>
      <c r="AA97" s="27" t="n">
        <v>37.19</v>
      </c>
      <c r="AB97" s="1" t="s">
        <v>374</v>
      </c>
      <c r="AC97" s="27" t="n">
        <v>34.28</v>
      </c>
      <c r="AD97" s="27" t="n">
        <v>1.71</v>
      </c>
      <c r="AE97" s="27" t="n">
        <v>35.99</v>
      </c>
      <c r="AF97" s="1" t="s">
        <v>374</v>
      </c>
      <c r="AG97" s="27" t="n">
        <v>31.42</v>
      </c>
      <c r="AH97" s="27" t="n">
        <v>1.57</v>
      </c>
      <c r="AI97" s="27" t="n">
        <v>32.99</v>
      </c>
      <c r="AJ97" s="1" t="s">
        <v>374</v>
      </c>
      <c r="AK97" s="27" t="n">
        <v>30.85</v>
      </c>
      <c r="AL97" s="27" t="n">
        <v>1.54</v>
      </c>
      <c r="AM97" s="27" t="n">
        <v>32.39</v>
      </c>
      <c r="AN97" s="1" t="s">
        <v>374</v>
      </c>
      <c r="AO97" s="27" t="n">
        <v>29.7</v>
      </c>
      <c r="AP97" s="27" t="n">
        <v>1.49</v>
      </c>
      <c r="AQ97" s="27" t="n">
        <v>31.19</v>
      </c>
      <c r="AR97" s="1" t="s">
        <v>374</v>
      </c>
      <c r="AS97" s="27" t="n">
        <v>28.57</v>
      </c>
      <c r="AT97" s="27" t="n">
        <v>1.43</v>
      </c>
      <c r="AU97" s="27" t="n">
        <v>30</v>
      </c>
      <c r="AV97" s="1" t="s">
        <v>374</v>
      </c>
      <c r="AW97" s="27" t="n">
        <v>27.43</v>
      </c>
      <c r="AX97" s="27" t="n">
        <v>1.37</v>
      </c>
      <c r="AY97" s="27" t="n">
        <v>28.8</v>
      </c>
      <c r="AZ97" s="1" t="s">
        <v>374</v>
      </c>
      <c r="BA97" s="27" t="n">
        <v>26.86</v>
      </c>
      <c r="BB97" s="27" t="n">
        <v>1.34</v>
      </c>
      <c r="BC97" s="27" t="n">
        <v>28.2</v>
      </c>
      <c r="BD97" s="1" t="s">
        <v>374</v>
      </c>
      <c r="BE97" s="27" t="n">
        <v>26.29</v>
      </c>
      <c r="BF97" s="27" t="n">
        <v>1.31</v>
      </c>
      <c r="BG97" s="27" t="n">
        <v>27.6</v>
      </c>
      <c r="BH97" s="1" t="s">
        <v>374</v>
      </c>
      <c r="BI97" s="27" t="n">
        <v>25.71</v>
      </c>
      <c r="BJ97" s="27" t="n">
        <v>1.29</v>
      </c>
      <c r="BK97" s="27" t="n">
        <v>27</v>
      </c>
      <c r="BL97" s="1" t="s">
        <v>374</v>
      </c>
      <c r="BM97" s="27" t="n">
        <v>24</v>
      </c>
      <c r="BN97" s="27" t="n">
        <v>1.2</v>
      </c>
      <c r="BO97" s="27" t="n">
        <v>25.2</v>
      </c>
      <c r="BP97" s="1" t="s">
        <v>374</v>
      </c>
      <c r="BQ97" s="1" t="n">
        <v>71611134</v>
      </c>
      <c r="BR97" s="1" t="s">
        <v>377</v>
      </c>
      <c r="BS97" s="28" t="n">
        <v>0.05</v>
      </c>
      <c r="BT97" s="1" t="n">
        <f aca="false">IF(ISBLANK(G97),0,B97)</f>
        <v>0</v>
      </c>
      <c r="BU97" s="1" t="n">
        <f aca="false">IF(BT97=0,0,1)+BU96</f>
        <v>0</v>
      </c>
      <c r="BV97" s="22" t="str">
        <f aca="false">IFERROR(VLOOKUP(BW97,$BP$11:$BS$180,2,0),"")</f>
        <v/>
      </c>
      <c r="BW97" s="22" t="str">
        <f aca="false">IFERROR(INDEX($BT$11:$BT$180,MATCH(ROWS($I$10:I96),$BU$11:$BU$180,0),1),"")</f>
        <v/>
      </c>
      <c r="BX97" s="29" t="str">
        <f aca="false">IFERROR(VLOOKUP(BW97,BP97:BS266,3,0),"")</f>
        <v/>
      </c>
      <c r="BY97" s="30" t="str">
        <f aca="false">IFERROR(VLOOKUP(BW97,$B$11:$K$180,5,0),"")</f>
        <v/>
      </c>
      <c r="BZ97" s="29" t="str">
        <f aca="false">IFERROR(VLOOKUP(BW97,$B$11:$L$180,6,0),"")</f>
        <v/>
      </c>
      <c r="CA97" s="30" t="str">
        <f aca="false">IFERROR(VLOOKUP(BW97,$B$11:$K$180,9,0),"")</f>
        <v/>
      </c>
      <c r="CB97" s="31" t="str">
        <f aca="false">IFERROR(VLOOKUP(BW97,BP97:BS266,4,0),"")</f>
        <v/>
      </c>
      <c r="CC97" s="30" t="str">
        <f aca="false">IFERROR(VLOOKUP(BW97,$B$11:$K$180,10,0),"")</f>
        <v/>
      </c>
      <c r="CD97" s="30" t="str">
        <f aca="false">IFERROR(VLOOKUP(BW97,$B$11:$K$180,7,0),"")</f>
        <v/>
      </c>
    </row>
    <row r="98" customFormat="false" ht="14.75" hidden="false" customHeight="true" outlineLevel="0" collapsed="false">
      <c r="A98" s="23" t="s">
        <v>365</v>
      </c>
      <c r="B98" s="23" t="s">
        <v>378</v>
      </c>
      <c r="C98" s="23" t="s">
        <v>379</v>
      </c>
      <c r="D98" s="24" t="s">
        <v>380</v>
      </c>
      <c r="E98" s="25" t="n">
        <v>59.99</v>
      </c>
      <c r="F98" s="25" t="str">
        <f aca="false">IF($F$3=0.26,O98,IF($F$3=0.3,S98,IF($F$3=0.35,W98,IF($F$3=0.38,AA98,IF($F$3=0.4,AE98,IF($F$3=0.45,AI98,IF($F$3=0.46,AM98,IF($F$3=0.48,AQ98,IF($F$3=0.5,AU98,IF($F$3=0.52,AY98,IF($F$3=0.53,BC98,IF($F$3=0.4,BG98,IF($F$3=0.55,BK98,IF($F$3=0.58,BO98,""))))))))))))))</f>
        <v/>
      </c>
      <c r="G98" s="26"/>
      <c r="H98" s="25" t="str">
        <f aca="false">IFERROR(F98*G98,"")</f>
        <v/>
      </c>
      <c r="J98" s="13" t="e">
        <f aca="false">G98*(IF($F$3=0.26,M98,IF($F$3=0.3,Q98,IF($F$3=0.35,U98,IF($F$3=0.38,Y98,IF($F$3=0.4,AC98,IF($F$3=0.45,AG98,IF($F$3=0.46,AK98,IF($F$3=0.48,AO98,IF($F$3=0.5,AS98,IF($F$3=0.52,AW98,IF($F$3=0.53,BA98,IF($F$3=0.4,BE98,IF($F$3=0.55,BI98,IF($F$3=0.58,BM98,"")))))))))))))))</f>
        <v>#VALUE!</v>
      </c>
      <c r="K98" s="13" t="e">
        <f aca="false">G98*(IF($F$3=0.26,N98,IF($F$3=0.3,R98,IF($F$3=0.35,V98,IF($F$3=0.38,Z98,IF($F$3=0.4,AD98,IF($F$3=0.45,AH98,IF($F$3=0.46,AL98,IF($F$3=0.48,AP98,IF($F$3=0.5,AT98,IF($F$3=0.52,AX98,IF($F$3=0.53,BB98,IF($F$3=0.4,BF98,IF($F$3=0.55,BJ98,IF($F$3=0.58,BN98,"")))))))))))))))</f>
        <v>#VALUE!</v>
      </c>
      <c r="L98" s="1" t="s">
        <v>378</v>
      </c>
      <c r="M98" s="27" t="n">
        <v>42.28</v>
      </c>
      <c r="N98" s="27" t="n">
        <v>2.11</v>
      </c>
      <c r="O98" s="27" t="n">
        <v>44.39</v>
      </c>
      <c r="P98" s="1" t="s">
        <v>378</v>
      </c>
      <c r="Q98" s="27" t="n">
        <v>39.99</v>
      </c>
      <c r="R98" s="27" t="n">
        <v>2</v>
      </c>
      <c r="S98" s="27" t="n">
        <v>41.99</v>
      </c>
      <c r="T98" s="1" t="s">
        <v>378</v>
      </c>
      <c r="U98" s="21" t="n">
        <v>37.13</v>
      </c>
      <c r="V98" s="21" t="n">
        <v>1.86</v>
      </c>
      <c r="W98" s="21" t="n">
        <v>38.99</v>
      </c>
      <c r="X98" s="1" t="s">
        <v>378</v>
      </c>
      <c r="Y98" s="27" t="n">
        <v>35.42</v>
      </c>
      <c r="Z98" s="27" t="n">
        <v>1.77</v>
      </c>
      <c r="AA98" s="27" t="n">
        <v>37.19</v>
      </c>
      <c r="AB98" s="1" t="s">
        <v>378</v>
      </c>
      <c r="AC98" s="27" t="n">
        <v>34.28</v>
      </c>
      <c r="AD98" s="27" t="n">
        <v>1.71</v>
      </c>
      <c r="AE98" s="27" t="n">
        <v>35.99</v>
      </c>
      <c r="AF98" s="1" t="s">
        <v>378</v>
      </c>
      <c r="AG98" s="27" t="n">
        <v>31.42</v>
      </c>
      <c r="AH98" s="27" t="n">
        <v>1.57</v>
      </c>
      <c r="AI98" s="27" t="n">
        <v>32.99</v>
      </c>
      <c r="AJ98" s="1" t="s">
        <v>378</v>
      </c>
      <c r="AK98" s="27" t="n">
        <v>30.85</v>
      </c>
      <c r="AL98" s="27" t="n">
        <v>1.54</v>
      </c>
      <c r="AM98" s="27" t="n">
        <v>32.39</v>
      </c>
      <c r="AN98" s="1" t="s">
        <v>378</v>
      </c>
      <c r="AO98" s="27" t="n">
        <v>29.7</v>
      </c>
      <c r="AP98" s="27" t="n">
        <v>1.49</v>
      </c>
      <c r="AQ98" s="27" t="n">
        <v>31.19</v>
      </c>
      <c r="AR98" s="1" t="s">
        <v>378</v>
      </c>
      <c r="AS98" s="27" t="n">
        <v>28.57</v>
      </c>
      <c r="AT98" s="27" t="n">
        <v>1.43</v>
      </c>
      <c r="AU98" s="27" t="n">
        <v>30</v>
      </c>
      <c r="AV98" s="1" t="s">
        <v>378</v>
      </c>
      <c r="AW98" s="27" t="n">
        <v>27.43</v>
      </c>
      <c r="AX98" s="27" t="n">
        <v>1.37</v>
      </c>
      <c r="AY98" s="27" t="n">
        <v>28.8</v>
      </c>
      <c r="AZ98" s="1" t="s">
        <v>378</v>
      </c>
      <c r="BA98" s="27" t="n">
        <v>26.86</v>
      </c>
      <c r="BB98" s="27" t="n">
        <v>1.34</v>
      </c>
      <c r="BC98" s="27" t="n">
        <v>28.2</v>
      </c>
      <c r="BD98" s="1" t="s">
        <v>378</v>
      </c>
      <c r="BE98" s="27" t="n">
        <v>26.29</v>
      </c>
      <c r="BF98" s="27" t="n">
        <v>1.31</v>
      </c>
      <c r="BG98" s="27" t="n">
        <v>27.6</v>
      </c>
      <c r="BH98" s="1" t="s">
        <v>378</v>
      </c>
      <c r="BI98" s="27" t="n">
        <v>25.71</v>
      </c>
      <c r="BJ98" s="27" t="n">
        <v>1.29</v>
      </c>
      <c r="BK98" s="27" t="n">
        <v>27</v>
      </c>
      <c r="BL98" s="1" t="s">
        <v>378</v>
      </c>
      <c r="BM98" s="27" t="n">
        <v>24</v>
      </c>
      <c r="BN98" s="27" t="n">
        <v>1.2</v>
      </c>
      <c r="BO98" s="27" t="n">
        <v>25.2</v>
      </c>
      <c r="BP98" s="1" t="s">
        <v>378</v>
      </c>
      <c r="BQ98" s="1" t="n">
        <v>71611135</v>
      </c>
      <c r="BR98" s="1" t="s">
        <v>381</v>
      </c>
      <c r="BS98" s="28" t="n">
        <v>0.05</v>
      </c>
      <c r="BT98" s="1" t="n">
        <f aca="false">IF(ISBLANK(G98),0,B98)</f>
        <v>0</v>
      </c>
      <c r="BU98" s="1" t="n">
        <f aca="false">IF(BT98=0,0,1)+BU97</f>
        <v>0</v>
      </c>
      <c r="BV98" s="22" t="str">
        <f aca="false">IFERROR(VLOOKUP(BW98,$BP$11:$BS$180,2,0),"")</f>
        <v/>
      </c>
      <c r="BW98" s="22" t="str">
        <f aca="false">IFERROR(INDEX($BT$11:$BT$180,MATCH(ROWS($I$10:I97),$BU$11:$BU$180,0),1),"")</f>
        <v/>
      </c>
      <c r="BX98" s="29" t="str">
        <f aca="false">IFERROR(VLOOKUP(BW98,BP98:BS267,3,0),"")</f>
        <v/>
      </c>
      <c r="BY98" s="30" t="str">
        <f aca="false">IFERROR(VLOOKUP(BW98,$B$11:$K$180,5,0),"")</f>
        <v/>
      </c>
      <c r="BZ98" s="29" t="str">
        <f aca="false">IFERROR(VLOOKUP(BW98,$B$11:$L$180,6,0),"")</f>
        <v/>
      </c>
      <c r="CA98" s="30" t="str">
        <f aca="false">IFERROR(VLOOKUP(BW98,$B$11:$K$180,9,0),"")</f>
        <v/>
      </c>
      <c r="CB98" s="31" t="str">
        <f aca="false">IFERROR(VLOOKUP(BW98,BP98:BS267,4,0),"")</f>
        <v/>
      </c>
      <c r="CC98" s="30" t="str">
        <f aca="false">IFERROR(VLOOKUP(BW98,$B$11:$K$180,10,0),"")</f>
        <v/>
      </c>
      <c r="CD98" s="30" t="str">
        <f aca="false">IFERROR(VLOOKUP(BW98,$B$11:$K$180,7,0),"")</f>
        <v/>
      </c>
    </row>
    <row r="99" customFormat="false" ht="14.75" hidden="false" customHeight="true" outlineLevel="0" collapsed="false">
      <c r="A99" s="23" t="s">
        <v>365</v>
      </c>
      <c r="B99" s="23" t="s">
        <v>382</v>
      </c>
      <c r="C99" s="23" t="s">
        <v>383</v>
      </c>
      <c r="D99" s="24" t="s">
        <v>384</v>
      </c>
      <c r="E99" s="25" t="n">
        <v>59.99</v>
      </c>
      <c r="F99" s="25" t="str">
        <f aca="false">IF($F$3=0.26,O99,IF($F$3=0.3,S99,IF($F$3=0.35,W99,IF($F$3=0.38,AA99,IF($F$3=0.4,AE99,IF($F$3=0.45,AI99,IF($F$3=0.46,AM99,IF($F$3=0.48,AQ99,IF($F$3=0.5,AU99,IF($F$3=0.52,AY99,IF($F$3=0.53,BC99,IF($F$3=0.4,BG99,IF($F$3=0.55,BK99,IF($F$3=0.58,BO99,""))))))))))))))</f>
        <v/>
      </c>
      <c r="G99" s="26"/>
      <c r="H99" s="25" t="str">
        <f aca="false">IFERROR(F99*G99,"")</f>
        <v/>
      </c>
      <c r="J99" s="13" t="e">
        <f aca="false">G99*(IF($F$3=0.26,M99,IF($F$3=0.3,Q99,IF($F$3=0.35,U99,IF($F$3=0.38,Y99,IF($F$3=0.4,AC99,IF($F$3=0.45,AG99,IF($F$3=0.46,AK99,IF($F$3=0.48,AO99,IF($F$3=0.5,AS99,IF($F$3=0.52,AW99,IF($F$3=0.53,BA99,IF($F$3=0.4,BE99,IF($F$3=0.55,BI99,IF($F$3=0.58,BM99,"")))))))))))))))</f>
        <v>#VALUE!</v>
      </c>
      <c r="K99" s="13" t="e">
        <f aca="false">G99*(IF($F$3=0.26,N99,IF($F$3=0.3,R99,IF($F$3=0.35,V99,IF($F$3=0.38,Z99,IF($F$3=0.4,AD99,IF($F$3=0.45,AH99,IF($F$3=0.46,AL99,IF($F$3=0.48,AP99,IF($F$3=0.5,AT99,IF($F$3=0.52,AX99,IF($F$3=0.53,BB99,IF($F$3=0.4,BF99,IF($F$3=0.55,BJ99,IF($F$3=0.58,BN99,"")))))))))))))))</f>
        <v>#VALUE!</v>
      </c>
      <c r="L99" s="1" t="s">
        <v>382</v>
      </c>
      <c r="M99" s="27" t="n">
        <v>42.28</v>
      </c>
      <c r="N99" s="27" t="n">
        <v>2.11</v>
      </c>
      <c r="O99" s="27" t="n">
        <v>44.39</v>
      </c>
      <c r="P99" s="1" t="s">
        <v>382</v>
      </c>
      <c r="Q99" s="27" t="n">
        <v>39.99</v>
      </c>
      <c r="R99" s="27" t="n">
        <v>2</v>
      </c>
      <c r="S99" s="27" t="n">
        <v>41.99</v>
      </c>
      <c r="T99" s="1" t="s">
        <v>382</v>
      </c>
      <c r="U99" s="21" t="n">
        <v>37.13</v>
      </c>
      <c r="V99" s="21" t="n">
        <v>1.86</v>
      </c>
      <c r="W99" s="21" t="n">
        <v>38.99</v>
      </c>
      <c r="X99" s="1" t="s">
        <v>382</v>
      </c>
      <c r="Y99" s="27" t="n">
        <v>35.42</v>
      </c>
      <c r="Z99" s="27" t="n">
        <v>1.77</v>
      </c>
      <c r="AA99" s="27" t="n">
        <v>37.19</v>
      </c>
      <c r="AB99" s="1" t="s">
        <v>382</v>
      </c>
      <c r="AC99" s="27" t="n">
        <v>34.28</v>
      </c>
      <c r="AD99" s="27" t="n">
        <v>1.71</v>
      </c>
      <c r="AE99" s="27" t="n">
        <v>35.99</v>
      </c>
      <c r="AF99" s="1" t="s">
        <v>382</v>
      </c>
      <c r="AG99" s="27" t="n">
        <v>31.42</v>
      </c>
      <c r="AH99" s="27" t="n">
        <v>1.57</v>
      </c>
      <c r="AI99" s="27" t="n">
        <v>32.99</v>
      </c>
      <c r="AJ99" s="1" t="s">
        <v>382</v>
      </c>
      <c r="AK99" s="27" t="n">
        <v>30.85</v>
      </c>
      <c r="AL99" s="27" t="n">
        <v>1.54</v>
      </c>
      <c r="AM99" s="27" t="n">
        <v>32.39</v>
      </c>
      <c r="AN99" s="1" t="s">
        <v>382</v>
      </c>
      <c r="AO99" s="27" t="n">
        <v>29.7</v>
      </c>
      <c r="AP99" s="27" t="n">
        <v>1.49</v>
      </c>
      <c r="AQ99" s="27" t="n">
        <v>31.19</v>
      </c>
      <c r="AR99" s="1" t="s">
        <v>382</v>
      </c>
      <c r="AS99" s="27" t="n">
        <v>28.57</v>
      </c>
      <c r="AT99" s="27" t="n">
        <v>1.43</v>
      </c>
      <c r="AU99" s="27" t="n">
        <v>30</v>
      </c>
      <c r="AV99" s="1" t="s">
        <v>382</v>
      </c>
      <c r="AW99" s="27" t="n">
        <v>27.43</v>
      </c>
      <c r="AX99" s="27" t="n">
        <v>1.37</v>
      </c>
      <c r="AY99" s="27" t="n">
        <v>28.8</v>
      </c>
      <c r="AZ99" s="1" t="s">
        <v>382</v>
      </c>
      <c r="BA99" s="27" t="n">
        <v>26.86</v>
      </c>
      <c r="BB99" s="27" t="n">
        <v>1.34</v>
      </c>
      <c r="BC99" s="27" t="n">
        <v>28.2</v>
      </c>
      <c r="BD99" s="1" t="s">
        <v>382</v>
      </c>
      <c r="BE99" s="27" t="n">
        <v>26.29</v>
      </c>
      <c r="BF99" s="27" t="n">
        <v>1.31</v>
      </c>
      <c r="BG99" s="27" t="n">
        <v>27.6</v>
      </c>
      <c r="BH99" s="1" t="s">
        <v>382</v>
      </c>
      <c r="BI99" s="27" t="n">
        <v>25.71</v>
      </c>
      <c r="BJ99" s="27" t="n">
        <v>1.29</v>
      </c>
      <c r="BK99" s="27" t="n">
        <v>27</v>
      </c>
      <c r="BL99" s="1" t="s">
        <v>382</v>
      </c>
      <c r="BM99" s="27" t="n">
        <v>24</v>
      </c>
      <c r="BN99" s="27" t="n">
        <v>1.2</v>
      </c>
      <c r="BO99" s="27" t="n">
        <v>25.2</v>
      </c>
      <c r="BP99" s="1" t="s">
        <v>382</v>
      </c>
      <c r="BQ99" s="1" t="n">
        <v>71611136</v>
      </c>
      <c r="BR99" s="1" t="s">
        <v>385</v>
      </c>
      <c r="BS99" s="28" t="n">
        <v>0.05</v>
      </c>
      <c r="BT99" s="1" t="n">
        <f aca="false">IF(ISBLANK(G99),0,B99)</f>
        <v>0</v>
      </c>
      <c r="BU99" s="1" t="n">
        <f aca="false">IF(BT99=0,0,1)+BU98</f>
        <v>0</v>
      </c>
      <c r="BV99" s="22" t="str">
        <f aca="false">IFERROR(VLOOKUP(BW99,$BP$11:$BS$180,2,0),"")</f>
        <v/>
      </c>
      <c r="BW99" s="22" t="str">
        <f aca="false">IFERROR(INDEX($BT$11:$BT$180,MATCH(ROWS($I$10:I98),$BU$11:$BU$180,0),1),"")</f>
        <v/>
      </c>
      <c r="BX99" s="29" t="str">
        <f aca="false">IFERROR(VLOOKUP(BW99,BP99:BS268,3,0),"")</f>
        <v/>
      </c>
      <c r="BY99" s="30" t="str">
        <f aca="false">IFERROR(VLOOKUP(BW99,$B$11:$K$180,5,0),"")</f>
        <v/>
      </c>
      <c r="BZ99" s="29" t="str">
        <f aca="false">IFERROR(VLOOKUP(BW99,$B$11:$L$180,6,0),"")</f>
        <v/>
      </c>
      <c r="CA99" s="30" t="str">
        <f aca="false">IFERROR(VLOOKUP(BW99,$B$11:$K$180,9,0),"")</f>
        <v/>
      </c>
      <c r="CB99" s="31" t="str">
        <f aca="false">IFERROR(VLOOKUP(BW99,BP99:BS268,4,0),"")</f>
        <v/>
      </c>
      <c r="CC99" s="30" t="str">
        <f aca="false">IFERROR(VLOOKUP(BW99,$B$11:$K$180,10,0),"")</f>
        <v/>
      </c>
      <c r="CD99" s="30" t="str">
        <f aca="false">IFERROR(VLOOKUP(BW99,$B$11:$K$180,7,0),"")</f>
        <v/>
      </c>
    </row>
    <row r="100" customFormat="false" ht="14.75" hidden="false" customHeight="true" outlineLevel="0" collapsed="false">
      <c r="A100" s="23" t="s">
        <v>365</v>
      </c>
      <c r="B100" s="23" t="s">
        <v>386</v>
      </c>
      <c r="C100" s="23" t="s">
        <v>387</v>
      </c>
      <c r="D100" s="24" t="s">
        <v>388</v>
      </c>
      <c r="E100" s="25" t="n">
        <v>34.99</v>
      </c>
      <c r="F100" s="25" t="str">
        <f aca="false">IF($F$3=0.26,O100,IF($F$3=0.3,S100,IF($F$3=0.35,W100,IF($F$3=0.38,AA100,IF($F$3=0.4,AE100,IF($F$3=0.45,AI100,IF($F$3=0.46,AM100,IF($F$3=0.48,AQ100,IF($F$3=0.5,AU100,IF($F$3=0.52,AY100,IF($F$3=0.53,BC100,IF($F$3=0.4,BG100,IF($F$3=0.55,BK100,IF($F$3=0.58,BO100,""))))))))))))))</f>
        <v/>
      </c>
      <c r="G100" s="26"/>
      <c r="H100" s="25" t="str">
        <f aca="false">IFERROR(F100*G100,"")</f>
        <v/>
      </c>
      <c r="J100" s="13" t="e">
        <f aca="false">G100*(IF($F$3=0.26,M100,IF($F$3=0.3,Q100,IF($F$3=0.35,U100,IF($F$3=0.38,Y100,IF($F$3=0.4,AC100,IF($F$3=0.45,AG100,IF($F$3=0.46,AK100,IF($F$3=0.48,AO100,IF($F$3=0.5,AS100,IF($F$3=0.52,AW100,IF($F$3=0.53,BA100,IF($F$3=0.4,BE100,IF($F$3=0.55,BI100,IF($F$3=0.58,BM100,"")))))))))))))))</f>
        <v>#VALUE!</v>
      </c>
      <c r="K100" s="13" t="e">
        <f aca="false">G100*(IF($F$3=0.26,N100,IF($F$3=0.3,R100,IF($F$3=0.35,V100,IF($F$3=0.38,Z100,IF($F$3=0.4,AD100,IF($F$3=0.45,AH100,IF($F$3=0.46,AL100,IF($F$3=0.48,AP100,IF($F$3=0.5,AT100,IF($F$3=0.52,AX100,IF($F$3=0.53,BB100,IF($F$3=0.4,BF100,IF($F$3=0.55,BJ100,IF($F$3=0.58,BN100,"")))))))))))))))</f>
        <v>#VALUE!</v>
      </c>
      <c r="L100" s="1" t="s">
        <v>386</v>
      </c>
      <c r="M100" s="27" t="n">
        <v>24.66</v>
      </c>
      <c r="N100" s="27" t="n">
        <v>1.23</v>
      </c>
      <c r="O100" s="27" t="n">
        <v>25.89</v>
      </c>
      <c r="P100" s="1" t="s">
        <v>386</v>
      </c>
      <c r="Q100" s="27" t="n">
        <v>23.32</v>
      </c>
      <c r="R100" s="27" t="n">
        <v>1.17</v>
      </c>
      <c r="S100" s="27" t="n">
        <v>24.49</v>
      </c>
      <c r="T100" s="1" t="s">
        <v>386</v>
      </c>
      <c r="U100" s="21" t="n">
        <v>21.66</v>
      </c>
      <c r="V100" s="21" t="n">
        <v>1.08</v>
      </c>
      <c r="W100" s="21" t="n">
        <v>22.74</v>
      </c>
      <c r="X100" s="1" t="s">
        <v>386</v>
      </c>
      <c r="Y100" s="27" t="n">
        <v>20.66</v>
      </c>
      <c r="Z100" s="27" t="n">
        <v>1.03</v>
      </c>
      <c r="AA100" s="27" t="n">
        <v>21.69</v>
      </c>
      <c r="AB100" s="1" t="s">
        <v>386</v>
      </c>
      <c r="AC100" s="27" t="n">
        <v>19.99</v>
      </c>
      <c r="AD100" s="27" t="n">
        <v>1</v>
      </c>
      <c r="AE100" s="27" t="n">
        <v>20.99</v>
      </c>
      <c r="AF100" s="1" t="s">
        <v>386</v>
      </c>
      <c r="AG100" s="27" t="n">
        <v>18.32</v>
      </c>
      <c r="AH100" s="27" t="n">
        <v>0.92</v>
      </c>
      <c r="AI100" s="27" t="n">
        <v>19.24</v>
      </c>
      <c r="AJ100" s="1" t="s">
        <v>386</v>
      </c>
      <c r="AK100" s="27" t="n">
        <v>17.99</v>
      </c>
      <c r="AL100" s="27" t="n">
        <v>0.9</v>
      </c>
      <c r="AM100" s="27" t="n">
        <v>18.89</v>
      </c>
      <c r="AN100" s="1" t="s">
        <v>386</v>
      </c>
      <c r="AO100" s="27" t="n">
        <v>17.32</v>
      </c>
      <c r="AP100" s="27" t="n">
        <v>0.87</v>
      </c>
      <c r="AQ100" s="27" t="n">
        <v>18.19</v>
      </c>
      <c r="AR100" s="1" t="s">
        <v>386</v>
      </c>
      <c r="AS100" s="27" t="n">
        <v>16.67</v>
      </c>
      <c r="AT100" s="27" t="n">
        <v>0.83</v>
      </c>
      <c r="AU100" s="27" t="n">
        <v>17.5</v>
      </c>
      <c r="AV100" s="1" t="s">
        <v>386</v>
      </c>
      <c r="AW100" s="27" t="n">
        <v>16</v>
      </c>
      <c r="AX100" s="27" t="n">
        <v>0.8</v>
      </c>
      <c r="AY100" s="27" t="n">
        <v>16.8</v>
      </c>
      <c r="AZ100" s="1" t="s">
        <v>386</v>
      </c>
      <c r="BA100" s="27" t="n">
        <v>15.67</v>
      </c>
      <c r="BB100" s="27" t="n">
        <v>0.78</v>
      </c>
      <c r="BC100" s="27" t="n">
        <v>16.45</v>
      </c>
      <c r="BD100" s="1" t="s">
        <v>386</v>
      </c>
      <c r="BE100" s="27" t="n">
        <v>15.33</v>
      </c>
      <c r="BF100" s="27" t="n">
        <v>0.77</v>
      </c>
      <c r="BG100" s="27" t="n">
        <v>16.1</v>
      </c>
      <c r="BH100" s="1" t="s">
        <v>386</v>
      </c>
      <c r="BI100" s="27" t="n">
        <v>15</v>
      </c>
      <c r="BJ100" s="27" t="n">
        <v>0.75</v>
      </c>
      <c r="BK100" s="27" t="n">
        <v>15.75</v>
      </c>
      <c r="BL100" s="1" t="s">
        <v>386</v>
      </c>
      <c r="BM100" s="27" t="n">
        <v>14</v>
      </c>
      <c r="BN100" s="27" t="n">
        <v>0.7</v>
      </c>
      <c r="BO100" s="27" t="n">
        <v>14.7</v>
      </c>
      <c r="BP100" s="1" t="s">
        <v>386</v>
      </c>
      <c r="BQ100" s="1" t="n">
        <v>71611230</v>
      </c>
      <c r="BR100" s="1" t="s">
        <v>389</v>
      </c>
      <c r="BS100" s="28" t="n">
        <v>0.05</v>
      </c>
      <c r="BT100" s="1" t="n">
        <f aca="false">IF(ISBLANK(G100),0,B100)</f>
        <v>0</v>
      </c>
      <c r="BU100" s="1" t="n">
        <f aca="false">IF(BT100=0,0,1)+BU99</f>
        <v>0</v>
      </c>
      <c r="BV100" s="22" t="str">
        <f aca="false">IFERROR(VLOOKUP(BW100,$BP$11:$BS$180,2,0),"")</f>
        <v/>
      </c>
      <c r="BW100" s="22" t="str">
        <f aca="false">IFERROR(INDEX($BT$11:$BT$180,MATCH(ROWS($I$10:I99),$BU$11:$BU$180,0),1),"")</f>
        <v/>
      </c>
      <c r="BX100" s="29" t="str">
        <f aca="false">IFERROR(VLOOKUP(BW100,BP100:BS269,3,0),"")</f>
        <v/>
      </c>
      <c r="BY100" s="30" t="str">
        <f aca="false">IFERROR(VLOOKUP(BW100,$B$11:$K$180,5,0),"")</f>
        <v/>
      </c>
      <c r="BZ100" s="29" t="str">
        <f aca="false">IFERROR(VLOOKUP(BW100,$B$11:$L$180,6,0),"")</f>
        <v/>
      </c>
      <c r="CA100" s="30" t="str">
        <f aca="false">IFERROR(VLOOKUP(BW100,$B$11:$K$180,9,0),"")</f>
        <v/>
      </c>
      <c r="CB100" s="31" t="str">
        <f aca="false">IFERROR(VLOOKUP(BW100,BP100:BS269,4,0),"")</f>
        <v/>
      </c>
      <c r="CC100" s="30" t="str">
        <f aca="false">IFERROR(VLOOKUP(BW100,$B$11:$K$180,10,0),"")</f>
        <v/>
      </c>
      <c r="CD100" s="30" t="str">
        <f aca="false">IFERROR(VLOOKUP(BW100,$B$11:$K$180,7,0),"")</f>
        <v/>
      </c>
    </row>
    <row r="101" customFormat="false" ht="14.75" hidden="false" customHeight="true" outlineLevel="0" collapsed="false">
      <c r="A101" s="23" t="s">
        <v>365</v>
      </c>
      <c r="B101" s="23" t="s">
        <v>390</v>
      </c>
      <c r="C101" s="23" t="s">
        <v>391</v>
      </c>
      <c r="D101" s="24" t="s">
        <v>392</v>
      </c>
      <c r="E101" s="25" t="n">
        <v>34.99</v>
      </c>
      <c r="F101" s="25" t="str">
        <f aca="false">IF($F$3=0.26,O101,IF($F$3=0.3,S101,IF($F$3=0.35,W101,IF($F$3=0.38,AA101,IF($F$3=0.4,AE101,IF($F$3=0.45,AI101,IF($F$3=0.46,AM101,IF($F$3=0.48,AQ101,IF($F$3=0.5,AU101,IF($F$3=0.52,AY101,IF($F$3=0.53,BC101,IF($F$3=0.4,BG101,IF($F$3=0.55,BK101,IF($F$3=0.58,BO101,""))))))))))))))</f>
        <v/>
      </c>
      <c r="G101" s="26"/>
      <c r="H101" s="25" t="str">
        <f aca="false">IFERROR(F101*G101,"")</f>
        <v/>
      </c>
      <c r="J101" s="13" t="e">
        <f aca="false">G101*(IF($F$3=0.26,M101,IF($F$3=0.3,Q101,IF($F$3=0.35,U101,IF($F$3=0.38,Y101,IF($F$3=0.4,AC101,IF($F$3=0.45,AG101,IF($F$3=0.46,AK101,IF($F$3=0.48,AO101,IF($F$3=0.5,AS101,IF($F$3=0.52,AW101,IF($F$3=0.53,BA101,IF($F$3=0.4,BE101,IF($F$3=0.55,BI101,IF($F$3=0.58,BM101,"")))))))))))))))</f>
        <v>#VALUE!</v>
      </c>
      <c r="K101" s="13" t="e">
        <f aca="false">G101*(IF($F$3=0.26,N101,IF($F$3=0.3,R101,IF($F$3=0.35,V101,IF($F$3=0.38,Z101,IF($F$3=0.4,AD101,IF($F$3=0.45,AH101,IF($F$3=0.46,AL101,IF($F$3=0.48,AP101,IF($F$3=0.5,AT101,IF($F$3=0.52,AX101,IF($F$3=0.53,BB101,IF($F$3=0.4,BF101,IF($F$3=0.55,BJ101,IF($F$3=0.58,BN101,"")))))))))))))))</f>
        <v>#VALUE!</v>
      </c>
      <c r="L101" s="1" t="s">
        <v>390</v>
      </c>
      <c r="M101" s="27" t="n">
        <v>24.66</v>
      </c>
      <c r="N101" s="27" t="n">
        <v>1.23</v>
      </c>
      <c r="O101" s="27" t="n">
        <v>25.89</v>
      </c>
      <c r="P101" s="1" t="s">
        <v>390</v>
      </c>
      <c r="Q101" s="27" t="n">
        <v>23.32</v>
      </c>
      <c r="R101" s="27" t="n">
        <v>1.17</v>
      </c>
      <c r="S101" s="27" t="n">
        <v>24.49</v>
      </c>
      <c r="T101" s="1" t="s">
        <v>390</v>
      </c>
      <c r="U101" s="21" t="n">
        <v>21.66</v>
      </c>
      <c r="V101" s="21" t="n">
        <v>1.08</v>
      </c>
      <c r="W101" s="21" t="n">
        <v>22.74</v>
      </c>
      <c r="X101" s="1" t="s">
        <v>390</v>
      </c>
      <c r="Y101" s="27" t="n">
        <v>20.66</v>
      </c>
      <c r="Z101" s="27" t="n">
        <v>1.03</v>
      </c>
      <c r="AA101" s="27" t="n">
        <v>21.69</v>
      </c>
      <c r="AB101" s="1" t="s">
        <v>390</v>
      </c>
      <c r="AC101" s="27" t="n">
        <v>19.99</v>
      </c>
      <c r="AD101" s="27" t="n">
        <v>1</v>
      </c>
      <c r="AE101" s="27" t="n">
        <v>20.99</v>
      </c>
      <c r="AF101" s="1" t="s">
        <v>390</v>
      </c>
      <c r="AG101" s="27" t="n">
        <v>18.32</v>
      </c>
      <c r="AH101" s="27" t="n">
        <v>0.92</v>
      </c>
      <c r="AI101" s="27" t="n">
        <v>19.24</v>
      </c>
      <c r="AJ101" s="1" t="s">
        <v>390</v>
      </c>
      <c r="AK101" s="27" t="n">
        <v>17.99</v>
      </c>
      <c r="AL101" s="27" t="n">
        <v>0.9</v>
      </c>
      <c r="AM101" s="27" t="n">
        <v>18.89</v>
      </c>
      <c r="AN101" s="1" t="s">
        <v>390</v>
      </c>
      <c r="AO101" s="27" t="n">
        <v>17.32</v>
      </c>
      <c r="AP101" s="27" t="n">
        <v>0.87</v>
      </c>
      <c r="AQ101" s="27" t="n">
        <v>18.19</v>
      </c>
      <c r="AR101" s="1" t="s">
        <v>390</v>
      </c>
      <c r="AS101" s="27" t="n">
        <v>16.67</v>
      </c>
      <c r="AT101" s="27" t="n">
        <v>0.83</v>
      </c>
      <c r="AU101" s="27" t="n">
        <v>17.5</v>
      </c>
      <c r="AV101" s="1" t="s">
        <v>390</v>
      </c>
      <c r="AW101" s="27" t="n">
        <v>16</v>
      </c>
      <c r="AX101" s="27" t="n">
        <v>0.8</v>
      </c>
      <c r="AY101" s="27" t="n">
        <v>16.8</v>
      </c>
      <c r="AZ101" s="1" t="s">
        <v>390</v>
      </c>
      <c r="BA101" s="27" t="n">
        <v>15.67</v>
      </c>
      <c r="BB101" s="27" t="n">
        <v>0.78</v>
      </c>
      <c r="BC101" s="27" t="n">
        <v>16.45</v>
      </c>
      <c r="BD101" s="1" t="s">
        <v>390</v>
      </c>
      <c r="BE101" s="27" t="n">
        <v>15.33</v>
      </c>
      <c r="BF101" s="27" t="n">
        <v>0.77</v>
      </c>
      <c r="BG101" s="27" t="n">
        <v>16.1</v>
      </c>
      <c r="BH101" s="1" t="s">
        <v>390</v>
      </c>
      <c r="BI101" s="27" t="n">
        <v>15</v>
      </c>
      <c r="BJ101" s="27" t="n">
        <v>0.75</v>
      </c>
      <c r="BK101" s="27" t="n">
        <v>15.75</v>
      </c>
      <c r="BL101" s="1" t="s">
        <v>390</v>
      </c>
      <c r="BM101" s="27" t="n">
        <v>14</v>
      </c>
      <c r="BN101" s="27" t="n">
        <v>0.7</v>
      </c>
      <c r="BO101" s="27" t="n">
        <v>14.7</v>
      </c>
      <c r="BP101" s="1" t="s">
        <v>390</v>
      </c>
      <c r="BQ101" s="1" t="n">
        <v>71611429</v>
      </c>
      <c r="BR101" s="1" t="s">
        <v>393</v>
      </c>
      <c r="BS101" s="28" t="n">
        <v>0.05</v>
      </c>
      <c r="BT101" s="1" t="n">
        <f aca="false">IF(ISBLANK(G101),0,B101)</f>
        <v>0</v>
      </c>
      <c r="BU101" s="1" t="n">
        <f aca="false">IF(BT101=0,0,1)+BU100</f>
        <v>0</v>
      </c>
      <c r="BV101" s="22" t="str">
        <f aca="false">IFERROR(VLOOKUP(BW101,$BP$11:$BS$180,2,0),"")</f>
        <v/>
      </c>
      <c r="BW101" s="22" t="str">
        <f aca="false">IFERROR(INDEX($BT$11:$BT$180,MATCH(ROWS($I$10:I100),$BU$11:$BU$180,0),1),"")</f>
        <v/>
      </c>
      <c r="BX101" s="29" t="str">
        <f aca="false">IFERROR(VLOOKUP(BW101,BP101:BS270,3,0),"")</f>
        <v/>
      </c>
      <c r="BY101" s="30" t="str">
        <f aca="false">IFERROR(VLOOKUP(BW101,$B$11:$K$180,5,0),"")</f>
        <v/>
      </c>
      <c r="BZ101" s="29" t="str">
        <f aca="false">IFERROR(VLOOKUP(BW101,$B$11:$L$180,6,0),"")</f>
        <v/>
      </c>
      <c r="CA101" s="30" t="str">
        <f aca="false">IFERROR(VLOOKUP(BW101,$B$11:$K$180,9,0),"")</f>
        <v/>
      </c>
      <c r="CB101" s="31" t="str">
        <f aca="false">IFERROR(VLOOKUP(BW101,BP101:BS270,4,0),"")</f>
        <v/>
      </c>
      <c r="CC101" s="30" t="str">
        <f aca="false">IFERROR(VLOOKUP(BW101,$B$11:$K$180,10,0),"")</f>
        <v/>
      </c>
      <c r="CD101" s="30" t="str">
        <f aca="false">IFERROR(VLOOKUP(BW101,$B$11:$K$180,7,0),"")</f>
        <v/>
      </c>
    </row>
    <row r="102" customFormat="false" ht="14.75" hidden="false" customHeight="true" outlineLevel="0" collapsed="false">
      <c r="A102" s="23" t="s">
        <v>365</v>
      </c>
      <c r="B102" s="23" t="s">
        <v>394</v>
      </c>
      <c r="C102" s="23" t="s">
        <v>395</v>
      </c>
      <c r="D102" s="24" t="s">
        <v>396</v>
      </c>
      <c r="E102" s="25" t="n">
        <v>9.99</v>
      </c>
      <c r="F102" s="25" t="str">
        <f aca="false">IF($F$3=0.26,O102,IF($F$3=0.3,S102,IF($F$3=0.35,W102,IF($F$3=0.38,AA102,IF($F$3=0.4,AE102,IF($F$3=0.45,AI102,IF($F$3=0.46,AM102,IF($F$3=0.48,AQ102,IF($F$3=0.5,AU102,IF($F$3=0.52,AY102,IF($F$3=0.53,BC102,IF($F$3=0.4,BG102,IF($F$3=0.55,BK102,IF($F$3=0.58,BO102,""))))))))))))))</f>
        <v/>
      </c>
      <c r="G102" s="26"/>
      <c r="H102" s="25" t="str">
        <f aca="false">IFERROR(F102*G102,"")</f>
        <v/>
      </c>
      <c r="J102" s="13" t="e">
        <f aca="false">G102*(IF($F$3=0.26,M102,IF($F$3=0.3,Q102,IF($F$3=0.35,U102,IF($F$3=0.38,Y102,IF($F$3=0.4,AC102,IF($F$3=0.45,AG102,IF($F$3=0.46,AK102,IF($F$3=0.48,AO102,IF($F$3=0.5,AS102,IF($F$3=0.52,AW102,IF($F$3=0.53,BA102,IF($F$3=0.4,BE102,IF($F$3=0.55,BI102,IF($F$3=0.58,BM102,"")))))))))))))))</f>
        <v>#VALUE!</v>
      </c>
      <c r="K102" s="13" t="e">
        <f aca="false">G102*(IF($F$3=0.26,N102,IF($F$3=0.3,R102,IF($F$3=0.35,V102,IF($F$3=0.38,Z102,IF($F$3=0.4,AD102,IF($F$3=0.45,AH102,IF($F$3=0.46,AL102,IF($F$3=0.48,AP102,IF($F$3=0.5,AT102,IF($F$3=0.52,AX102,IF($F$3=0.53,BB102,IF($F$3=0.4,BF102,IF($F$3=0.55,BJ102,IF($F$3=0.58,BN102,"")))))))))))))))</f>
        <v>#VALUE!</v>
      </c>
      <c r="L102" s="1" t="s">
        <v>394</v>
      </c>
      <c r="M102" s="27" t="n">
        <v>7.04</v>
      </c>
      <c r="N102" s="27" t="n">
        <v>0.35</v>
      </c>
      <c r="O102" s="27" t="n">
        <v>7.39</v>
      </c>
      <c r="P102" s="1" t="s">
        <v>394</v>
      </c>
      <c r="Q102" s="27" t="n">
        <v>6.66</v>
      </c>
      <c r="R102" s="27" t="n">
        <v>0.33</v>
      </c>
      <c r="S102" s="27" t="n">
        <v>6.99</v>
      </c>
      <c r="T102" s="1" t="s">
        <v>394</v>
      </c>
      <c r="U102" s="21" t="n">
        <v>6.18</v>
      </c>
      <c r="V102" s="21" t="n">
        <v>0.31</v>
      </c>
      <c r="W102" s="21" t="n">
        <v>6.49</v>
      </c>
      <c r="X102" s="1" t="s">
        <v>394</v>
      </c>
      <c r="Y102" s="27" t="n">
        <v>5.9</v>
      </c>
      <c r="Z102" s="27" t="n">
        <v>0.29</v>
      </c>
      <c r="AA102" s="27" t="n">
        <v>6.19</v>
      </c>
      <c r="AB102" s="1" t="s">
        <v>394</v>
      </c>
      <c r="AC102" s="27" t="n">
        <v>5.7</v>
      </c>
      <c r="AD102" s="27" t="n">
        <v>0.29</v>
      </c>
      <c r="AE102" s="27" t="n">
        <v>5.99</v>
      </c>
      <c r="AF102" s="1" t="s">
        <v>394</v>
      </c>
      <c r="AG102" s="27" t="n">
        <v>5.23</v>
      </c>
      <c r="AH102" s="27" t="n">
        <v>0.26</v>
      </c>
      <c r="AI102" s="27" t="n">
        <v>5.49</v>
      </c>
      <c r="AJ102" s="1" t="s">
        <v>394</v>
      </c>
      <c r="AK102" s="27" t="n">
        <v>5.13</v>
      </c>
      <c r="AL102" s="27" t="n">
        <v>0.26</v>
      </c>
      <c r="AM102" s="27" t="n">
        <v>5.39</v>
      </c>
      <c r="AN102" s="1" t="s">
        <v>394</v>
      </c>
      <c r="AO102" s="27" t="n">
        <v>4.94</v>
      </c>
      <c r="AP102" s="27" t="n">
        <v>0.25</v>
      </c>
      <c r="AQ102" s="27" t="n">
        <v>5.19</v>
      </c>
      <c r="AR102" s="1" t="s">
        <v>394</v>
      </c>
      <c r="AS102" s="27" t="n">
        <v>4.76</v>
      </c>
      <c r="AT102" s="27" t="n">
        <v>0.24</v>
      </c>
      <c r="AU102" s="27" t="n">
        <v>5</v>
      </c>
      <c r="AV102" s="1" t="s">
        <v>394</v>
      </c>
      <c r="AW102" s="27" t="n">
        <v>4.57</v>
      </c>
      <c r="AX102" s="27" t="n">
        <v>0.23</v>
      </c>
      <c r="AY102" s="27" t="n">
        <v>4.8</v>
      </c>
      <c r="AZ102" s="1" t="s">
        <v>394</v>
      </c>
      <c r="BA102" s="27" t="n">
        <v>4.48</v>
      </c>
      <c r="BB102" s="27" t="n">
        <v>0.22</v>
      </c>
      <c r="BC102" s="27" t="n">
        <v>4.7</v>
      </c>
      <c r="BD102" s="1" t="s">
        <v>394</v>
      </c>
      <c r="BE102" s="27" t="n">
        <v>4.38</v>
      </c>
      <c r="BF102" s="27" t="n">
        <v>0.22</v>
      </c>
      <c r="BG102" s="27" t="n">
        <v>4.6</v>
      </c>
      <c r="BH102" s="1" t="s">
        <v>394</v>
      </c>
      <c r="BI102" s="27" t="n">
        <v>4.29</v>
      </c>
      <c r="BJ102" s="27" t="n">
        <v>0.21</v>
      </c>
      <c r="BK102" s="27" t="n">
        <v>4.5</v>
      </c>
      <c r="BL102" s="1" t="s">
        <v>394</v>
      </c>
      <c r="BM102" s="27" t="n">
        <v>4</v>
      </c>
      <c r="BN102" s="27" t="n">
        <v>0.2</v>
      </c>
      <c r="BO102" s="27" t="n">
        <v>4.2</v>
      </c>
      <c r="BP102" s="1" t="s">
        <v>394</v>
      </c>
      <c r="BQ102" s="1" t="n">
        <v>71611310</v>
      </c>
      <c r="BR102" s="1" t="s">
        <v>397</v>
      </c>
      <c r="BS102" s="28" t="n">
        <v>0.05</v>
      </c>
      <c r="BT102" s="1" t="n">
        <f aca="false">IF(ISBLANK(G102),0,B102)</f>
        <v>0</v>
      </c>
      <c r="BU102" s="1" t="n">
        <f aca="false">IF(BT102=0,0,1)+BU101</f>
        <v>0</v>
      </c>
      <c r="BV102" s="22" t="str">
        <f aca="false">IFERROR(VLOOKUP(BW102,$BP$11:$BS$180,2,0),"")</f>
        <v/>
      </c>
      <c r="BW102" s="22" t="str">
        <f aca="false">IFERROR(INDEX($BT$11:$BT$180,MATCH(ROWS($I$10:I101),$BU$11:$BU$180,0),1),"")</f>
        <v/>
      </c>
      <c r="BX102" s="29" t="str">
        <f aca="false">IFERROR(VLOOKUP(BW102,BP102:BS271,3,0),"")</f>
        <v/>
      </c>
      <c r="BY102" s="30" t="str">
        <f aca="false">IFERROR(VLOOKUP(BW102,$B$11:$K$180,5,0),"")</f>
        <v/>
      </c>
      <c r="BZ102" s="29" t="str">
        <f aca="false">IFERROR(VLOOKUP(BW102,$B$11:$L$180,6,0),"")</f>
        <v/>
      </c>
      <c r="CA102" s="30" t="str">
        <f aca="false">IFERROR(VLOOKUP(BW102,$B$11:$K$180,9,0),"")</f>
        <v/>
      </c>
      <c r="CB102" s="31" t="str">
        <f aca="false">IFERROR(VLOOKUP(BW102,BP102:BS271,4,0),"")</f>
        <v/>
      </c>
      <c r="CC102" s="30" t="str">
        <f aca="false">IFERROR(VLOOKUP(BW102,$B$11:$K$180,10,0),"")</f>
        <v/>
      </c>
      <c r="CD102" s="30" t="str">
        <f aca="false">IFERROR(VLOOKUP(BW102,$B$11:$K$180,7,0),"")</f>
        <v/>
      </c>
    </row>
    <row r="103" customFormat="false" ht="14.75" hidden="false" customHeight="true" outlineLevel="0" collapsed="false">
      <c r="A103" s="23" t="s">
        <v>365</v>
      </c>
      <c r="B103" s="23" t="s">
        <v>398</v>
      </c>
      <c r="C103" s="23" t="s">
        <v>399</v>
      </c>
      <c r="D103" s="24" t="s">
        <v>400</v>
      </c>
      <c r="E103" s="25" t="n">
        <v>14.99</v>
      </c>
      <c r="F103" s="25" t="str">
        <f aca="false">IF($F$3=0.26,O103,IF($F$3=0.3,S103,IF($F$3=0.35,W103,IF($F$3=0.38,AA103,IF($F$3=0.4,AE103,IF($F$3=0.45,AI103,IF($F$3=0.46,AM103,IF($F$3=0.48,AQ103,IF($F$3=0.5,AU103,IF($F$3=0.52,AY103,IF($F$3=0.53,BC103,IF($F$3=0.4,BG103,IF($F$3=0.55,BK103,IF($F$3=0.58,BO103,""))))))))))))))</f>
        <v/>
      </c>
      <c r="G103" s="26"/>
      <c r="H103" s="25" t="str">
        <f aca="false">IFERROR(F103*G103,"")</f>
        <v/>
      </c>
      <c r="J103" s="13" t="e">
        <f aca="false">G103*(IF($F$3=0.26,M103,IF($F$3=0.3,Q103,IF($F$3=0.35,U103,IF($F$3=0.38,Y103,IF($F$3=0.4,AC103,IF($F$3=0.45,AG103,IF($F$3=0.46,AK103,IF($F$3=0.48,AO103,IF($F$3=0.5,AS103,IF($F$3=0.52,AW103,IF($F$3=0.53,BA103,IF($F$3=0.4,BE103,IF($F$3=0.55,BI103,IF($F$3=0.58,BM103,"")))))))))))))))</f>
        <v>#VALUE!</v>
      </c>
      <c r="K103" s="13" t="e">
        <f aca="false">G103*(IF($F$3=0.26,N103,IF($F$3=0.3,R103,IF($F$3=0.35,V103,IF($F$3=0.38,Z103,IF($F$3=0.4,AD103,IF($F$3=0.45,AH103,IF($F$3=0.46,AL103,IF($F$3=0.48,AP103,IF($F$3=0.5,AT103,IF($F$3=0.52,AX103,IF($F$3=0.53,BB103,IF($F$3=0.4,BF103,IF($F$3=0.55,BJ103,IF($F$3=0.58,BN103,"")))))))))))))))</f>
        <v>#VALUE!</v>
      </c>
      <c r="L103" s="1" t="s">
        <v>398</v>
      </c>
      <c r="M103" s="27" t="n">
        <v>10.56</v>
      </c>
      <c r="N103" s="27" t="n">
        <v>0.53</v>
      </c>
      <c r="O103" s="27" t="n">
        <v>11.09</v>
      </c>
      <c r="P103" s="1" t="s">
        <v>398</v>
      </c>
      <c r="Q103" s="27" t="n">
        <v>9.99</v>
      </c>
      <c r="R103" s="27" t="n">
        <v>0.5</v>
      </c>
      <c r="S103" s="27" t="n">
        <v>10.49</v>
      </c>
      <c r="T103" s="1" t="s">
        <v>398</v>
      </c>
      <c r="U103" s="21" t="n">
        <v>9.28</v>
      </c>
      <c r="V103" s="21" t="n">
        <v>0.46</v>
      </c>
      <c r="W103" s="21" t="n">
        <v>9.74</v>
      </c>
      <c r="X103" s="1" t="s">
        <v>398</v>
      </c>
      <c r="Y103" s="27" t="n">
        <v>8.85</v>
      </c>
      <c r="Z103" s="27" t="n">
        <v>0.44</v>
      </c>
      <c r="AA103" s="27" t="n">
        <v>9.29</v>
      </c>
      <c r="AB103" s="1" t="s">
        <v>398</v>
      </c>
      <c r="AC103" s="27" t="n">
        <v>8.56</v>
      </c>
      <c r="AD103" s="27" t="n">
        <v>0.43</v>
      </c>
      <c r="AE103" s="27" t="n">
        <v>8.99</v>
      </c>
      <c r="AF103" s="1" t="s">
        <v>398</v>
      </c>
      <c r="AG103" s="27" t="n">
        <v>7.85</v>
      </c>
      <c r="AH103" s="27" t="n">
        <v>0.39</v>
      </c>
      <c r="AI103" s="27" t="n">
        <v>8.24</v>
      </c>
      <c r="AJ103" s="1" t="s">
        <v>398</v>
      </c>
      <c r="AK103" s="27" t="n">
        <v>7.7</v>
      </c>
      <c r="AL103" s="27" t="n">
        <v>0.39</v>
      </c>
      <c r="AM103" s="27" t="n">
        <v>8.09</v>
      </c>
      <c r="AN103" s="1" t="s">
        <v>398</v>
      </c>
      <c r="AO103" s="27" t="n">
        <v>7.42</v>
      </c>
      <c r="AP103" s="27" t="n">
        <v>0.37</v>
      </c>
      <c r="AQ103" s="27" t="n">
        <v>7.79</v>
      </c>
      <c r="AR103" s="1" t="s">
        <v>398</v>
      </c>
      <c r="AS103" s="27" t="n">
        <v>7.14</v>
      </c>
      <c r="AT103" s="27" t="n">
        <v>0.36</v>
      </c>
      <c r="AU103" s="27" t="n">
        <v>7.5</v>
      </c>
      <c r="AV103" s="1" t="s">
        <v>398</v>
      </c>
      <c r="AW103" s="27" t="n">
        <v>6.86</v>
      </c>
      <c r="AX103" s="27" t="n">
        <v>0.34</v>
      </c>
      <c r="AY103" s="27" t="n">
        <v>7.2</v>
      </c>
      <c r="AZ103" s="1" t="s">
        <v>398</v>
      </c>
      <c r="BA103" s="27" t="n">
        <v>6.71</v>
      </c>
      <c r="BB103" s="27" t="n">
        <v>0.34</v>
      </c>
      <c r="BC103" s="27" t="n">
        <v>7.05</v>
      </c>
      <c r="BD103" s="1" t="s">
        <v>398</v>
      </c>
      <c r="BE103" s="27" t="n">
        <v>6.57</v>
      </c>
      <c r="BF103" s="27" t="n">
        <v>0.33</v>
      </c>
      <c r="BG103" s="27" t="n">
        <v>6.9</v>
      </c>
      <c r="BH103" s="1" t="s">
        <v>398</v>
      </c>
      <c r="BI103" s="27" t="n">
        <v>6.43</v>
      </c>
      <c r="BJ103" s="27" t="n">
        <v>0.32</v>
      </c>
      <c r="BK103" s="27" t="n">
        <v>6.75</v>
      </c>
      <c r="BL103" s="1" t="s">
        <v>398</v>
      </c>
      <c r="BM103" s="27" t="n">
        <v>6</v>
      </c>
      <c r="BN103" s="27" t="n">
        <v>0.3</v>
      </c>
      <c r="BO103" s="27" t="n">
        <v>6.3</v>
      </c>
      <c r="BP103" s="1" t="s">
        <v>398</v>
      </c>
      <c r="BQ103" s="1" t="n">
        <v>71611633</v>
      </c>
      <c r="BR103" s="1" t="s">
        <v>401</v>
      </c>
      <c r="BS103" s="28" t="n">
        <v>0.05</v>
      </c>
      <c r="BT103" s="1" t="n">
        <f aca="false">IF(ISBLANK(G103),0,B103)</f>
        <v>0</v>
      </c>
      <c r="BU103" s="1" t="n">
        <f aca="false">IF(BT103=0,0,1)+BU102</f>
        <v>0</v>
      </c>
      <c r="BV103" s="22" t="str">
        <f aca="false">IFERROR(VLOOKUP(BW103,$BP$11:$BS$180,2,0),"")</f>
        <v/>
      </c>
      <c r="BW103" s="22" t="str">
        <f aca="false">IFERROR(INDEX($BT$11:$BT$180,MATCH(ROWS($I$10:I102),$BU$11:$BU$180,0),1),"")</f>
        <v/>
      </c>
      <c r="BX103" s="29" t="str">
        <f aca="false">IFERROR(VLOOKUP(BW103,BP103:BS272,3,0),"")</f>
        <v/>
      </c>
      <c r="BY103" s="30" t="str">
        <f aca="false">IFERROR(VLOOKUP(BW103,$B$11:$K$180,5,0),"")</f>
        <v/>
      </c>
      <c r="BZ103" s="29" t="str">
        <f aca="false">IFERROR(VLOOKUP(BW103,$B$11:$L$180,6,0),"")</f>
        <v/>
      </c>
      <c r="CA103" s="30" t="str">
        <f aca="false">IFERROR(VLOOKUP(BW103,$B$11:$K$180,9,0),"")</f>
        <v/>
      </c>
      <c r="CB103" s="31" t="str">
        <f aca="false">IFERROR(VLOOKUP(BW103,BP103:BS272,4,0),"")</f>
        <v/>
      </c>
      <c r="CC103" s="30" t="str">
        <f aca="false">IFERROR(VLOOKUP(BW103,$B$11:$K$180,10,0),"")</f>
        <v/>
      </c>
      <c r="CD103" s="30" t="str">
        <f aca="false">IFERROR(VLOOKUP(BW103,$B$11:$K$180,7,0),"")</f>
        <v/>
      </c>
    </row>
    <row r="104" customFormat="false" ht="14.75" hidden="false" customHeight="true" outlineLevel="0" collapsed="false">
      <c r="A104" s="23" t="s">
        <v>365</v>
      </c>
      <c r="B104" s="23" t="s">
        <v>402</v>
      </c>
      <c r="C104" s="23" t="s">
        <v>403</v>
      </c>
      <c r="D104" s="24" t="s">
        <v>404</v>
      </c>
      <c r="E104" s="25" t="n">
        <v>14.99</v>
      </c>
      <c r="F104" s="25" t="str">
        <f aca="false">IF($F$3=0.26,O104,IF($F$3=0.3,S104,IF($F$3=0.35,W104,IF($F$3=0.38,AA104,IF($F$3=0.4,AE104,IF($F$3=0.45,AI104,IF($F$3=0.46,AM104,IF($F$3=0.48,AQ104,IF($F$3=0.5,AU104,IF($F$3=0.52,AY104,IF($F$3=0.53,BC104,IF($F$3=0.4,BG104,IF($F$3=0.55,BK104,IF($F$3=0.58,BO104,""))))))))))))))</f>
        <v/>
      </c>
      <c r="G104" s="26"/>
      <c r="H104" s="25" t="str">
        <f aca="false">IFERROR(F104*G104,"")</f>
        <v/>
      </c>
      <c r="J104" s="13" t="e">
        <f aca="false">G104*(IF($F$3=0.26,M104,IF($F$3=0.3,Q104,IF($F$3=0.35,U104,IF($F$3=0.38,Y104,IF($F$3=0.4,AC104,IF($F$3=0.45,AG104,IF($F$3=0.46,AK104,IF($F$3=0.48,AO104,IF($F$3=0.5,AS104,IF($F$3=0.52,AW104,IF($F$3=0.53,BA104,IF($F$3=0.4,BE104,IF($F$3=0.55,BI104,IF($F$3=0.58,BM104,"")))))))))))))))</f>
        <v>#VALUE!</v>
      </c>
      <c r="K104" s="13" t="e">
        <f aca="false">G104*(IF($F$3=0.26,N104,IF($F$3=0.3,R104,IF($F$3=0.35,V104,IF($F$3=0.38,Z104,IF($F$3=0.4,AD104,IF($F$3=0.45,AH104,IF($F$3=0.46,AL104,IF($F$3=0.48,AP104,IF($F$3=0.5,AT104,IF($F$3=0.52,AX104,IF($F$3=0.53,BB104,IF($F$3=0.4,BF104,IF($F$3=0.55,BJ104,IF($F$3=0.58,BN104,"")))))))))))))))</f>
        <v>#VALUE!</v>
      </c>
      <c r="L104" s="1" t="s">
        <v>402</v>
      </c>
      <c r="M104" s="27" t="n">
        <v>10.56</v>
      </c>
      <c r="N104" s="27" t="n">
        <v>0.53</v>
      </c>
      <c r="O104" s="27" t="n">
        <v>11.09</v>
      </c>
      <c r="P104" s="1" t="s">
        <v>402</v>
      </c>
      <c r="Q104" s="27" t="n">
        <v>9.99</v>
      </c>
      <c r="R104" s="27" t="n">
        <v>0.5</v>
      </c>
      <c r="S104" s="27" t="n">
        <v>10.49</v>
      </c>
      <c r="T104" s="1" t="s">
        <v>402</v>
      </c>
      <c r="U104" s="21" t="n">
        <v>9.28</v>
      </c>
      <c r="V104" s="21" t="n">
        <v>0.46</v>
      </c>
      <c r="W104" s="21" t="n">
        <v>9.74</v>
      </c>
      <c r="X104" s="1" t="s">
        <v>402</v>
      </c>
      <c r="Y104" s="27" t="n">
        <v>8.85</v>
      </c>
      <c r="Z104" s="27" t="n">
        <v>0.44</v>
      </c>
      <c r="AA104" s="27" t="n">
        <v>9.29</v>
      </c>
      <c r="AB104" s="1" t="s">
        <v>402</v>
      </c>
      <c r="AC104" s="27" t="n">
        <v>8.56</v>
      </c>
      <c r="AD104" s="27" t="n">
        <v>0.43</v>
      </c>
      <c r="AE104" s="27" t="n">
        <v>8.99</v>
      </c>
      <c r="AF104" s="1" t="s">
        <v>402</v>
      </c>
      <c r="AG104" s="27" t="n">
        <v>7.85</v>
      </c>
      <c r="AH104" s="27" t="n">
        <v>0.39</v>
      </c>
      <c r="AI104" s="27" t="n">
        <v>8.24</v>
      </c>
      <c r="AJ104" s="1" t="s">
        <v>402</v>
      </c>
      <c r="AK104" s="27" t="n">
        <v>7.7</v>
      </c>
      <c r="AL104" s="27" t="n">
        <v>0.39</v>
      </c>
      <c r="AM104" s="27" t="n">
        <v>8.09</v>
      </c>
      <c r="AN104" s="1" t="s">
        <v>402</v>
      </c>
      <c r="AO104" s="27" t="n">
        <v>7.42</v>
      </c>
      <c r="AP104" s="27" t="n">
        <v>0.37</v>
      </c>
      <c r="AQ104" s="27" t="n">
        <v>7.79</v>
      </c>
      <c r="AR104" s="1" t="s">
        <v>402</v>
      </c>
      <c r="AS104" s="27" t="n">
        <v>7.14</v>
      </c>
      <c r="AT104" s="27" t="n">
        <v>0.36</v>
      </c>
      <c r="AU104" s="27" t="n">
        <v>7.5</v>
      </c>
      <c r="AV104" s="1" t="s">
        <v>402</v>
      </c>
      <c r="AW104" s="27" t="n">
        <v>6.86</v>
      </c>
      <c r="AX104" s="27" t="n">
        <v>0.34</v>
      </c>
      <c r="AY104" s="27" t="n">
        <v>7.2</v>
      </c>
      <c r="AZ104" s="1" t="s">
        <v>402</v>
      </c>
      <c r="BA104" s="27" t="n">
        <v>6.71</v>
      </c>
      <c r="BB104" s="27" t="n">
        <v>0.34</v>
      </c>
      <c r="BC104" s="27" t="n">
        <v>7.05</v>
      </c>
      <c r="BD104" s="1" t="s">
        <v>402</v>
      </c>
      <c r="BE104" s="27" t="n">
        <v>6.57</v>
      </c>
      <c r="BF104" s="27" t="n">
        <v>0.33</v>
      </c>
      <c r="BG104" s="27" t="n">
        <v>6.9</v>
      </c>
      <c r="BH104" s="1" t="s">
        <v>402</v>
      </c>
      <c r="BI104" s="27" t="n">
        <v>6.43</v>
      </c>
      <c r="BJ104" s="27" t="n">
        <v>0.32</v>
      </c>
      <c r="BK104" s="27" t="n">
        <v>6.75</v>
      </c>
      <c r="BL104" s="1" t="s">
        <v>402</v>
      </c>
      <c r="BM104" s="27" t="n">
        <v>6</v>
      </c>
      <c r="BN104" s="27" t="n">
        <v>0.3</v>
      </c>
      <c r="BO104" s="27" t="n">
        <v>6.3</v>
      </c>
      <c r="BP104" s="1" t="s">
        <v>402</v>
      </c>
      <c r="BQ104" s="1" t="n">
        <v>71610667</v>
      </c>
      <c r="BR104" s="1" t="s">
        <v>405</v>
      </c>
      <c r="BS104" s="28" t="n">
        <v>0.05</v>
      </c>
      <c r="BT104" s="1" t="n">
        <f aca="false">IF(ISBLANK(G104),0,B104)</f>
        <v>0</v>
      </c>
      <c r="BU104" s="1" t="n">
        <f aca="false">IF(BT104=0,0,1)+BU103</f>
        <v>0</v>
      </c>
      <c r="BV104" s="22" t="str">
        <f aca="false">IFERROR(VLOOKUP(BW104,$BP$11:$BS$180,2,0),"")</f>
        <v/>
      </c>
      <c r="BW104" s="22" t="str">
        <f aca="false">IFERROR(INDEX($BT$11:$BT$180,MATCH(ROWS($I$10:I103),$BU$11:$BU$180,0),1),"")</f>
        <v/>
      </c>
      <c r="BX104" s="29" t="str">
        <f aca="false">IFERROR(VLOOKUP(BW104,BP104:BS273,3,0),"")</f>
        <v/>
      </c>
      <c r="BY104" s="30" t="str">
        <f aca="false">IFERROR(VLOOKUP(BW104,$B$11:$K$180,5,0),"")</f>
        <v/>
      </c>
      <c r="BZ104" s="29" t="str">
        <f aca="false">IFERROR(VLOOKUP(BW104,$B$11:$L$180,6,0),"")</f>
        <v/>
      </c>
      <c r="CA104" s="30" t="str">
        <f aca="false">IFERROR(VLOOKUP(BW104,$B$11:$K$180,9,0),"")</f>
        <v/>
      </c>
      <c r="CB104" s="31" t="str">
        <f aca="false">IFERROR(VLOOKUP(BW104,BP104:BS273,4,0),"")</f>
        <v/>
      </c>
      <c r="CC104" s="30" t="str">
        <f aca="false">IFERROR(VLOOKUP(BW104,$B$11:$K$180,10,0),"")</f>
        <v/>
      </c>
      <c r="CD104" s="30" t="str">
        <f aca="false">IFERROR(VLOOKUP(BW104,$B$11:$K$180,7,0),"")</f>
        <v/>
      </c>
    </row>
    <row r="105" customFormat="false" ht="14.75" hidden="false" customHeight="true" outlineLevel="0" collapsed="false">
      <c r="A105" s="32" t="s">
        <v>406</v>
      </c>
      <c r="B105" s="32" t="s">
        <v>407</v>
      </c>
      <c r="C105" s="32" t="s">
        <v>408</v>
      </c>
      <c r="D105" s="33" t="s">
        <v>409</v>
      </c>
      <c r="E105" s="34" t="n">
        <v>29.99</v>
      </c>
      <c r="F105" s="35" t="str">
        <f aca="false">IF($F$3=0.26,O105,IF($F$3=0.3,S105,IF($F$3=0.35,W105,IF($F$3=0.38,AA105,IF($F$3=0.4,AE105,IF($F$3=0.45,AI105,IF($F$3=0.46,AM105,IF($F$3=0.48,AQ105,IF($F$3=0.5,AU105,IF($F$3=0.52,AY105,IF($F$3=0.53,BC105,IF($F$3=0.4,BG105,IF($F$3=0.55,BK105,IF($F$3=0.58,BO105,""))))))))))))))</f>
        <v/>
      </c>
      <c r="G105" s="26"/>
      <c r="H105" s="35" t="str">
        <f aca="false">IFERROR(F105*G105,"")</f>
        <v/>
      </c>
      <c r="J105" s="13" t="e">
        <f aca="false">G105*(IF($F$3=0.26,M105,IF($F$3=0.3,Q105,IF($F$3=0.35,U105,IF($F$3=0.38,Y105,IF($F$3=0.4,AC105,IF($F$3=0.45,AG105,IF($F$3=0.46,AK105,IF($F$3=0.48,AO105,IF($F$3=0.5,AS105,IF($F$3=0.52,AW105,IF($F$3=0.53,BA105,IF($F$3=0.4,BE105,IF($F$3=0.55,BI105,IF($F$3=0.58,BM105,"")))))))))))))))</f>
        <v>#VALUE!</v>
      </c>
      <c r="K105" s="13" t="e">
        <f aca="false">G105*(IF($F$3=0.26,N105,IF($F$3=0.3,R105,IF($F$3=0.35,V105,IF($F$3=0.38,Z105,IF($F$3=0.4,AD105,IF($F$3=0.45,AH105,IF($F$3=0.46,AL105,IF($F$3=0.48,AP105,IF($F$3=0.5,AT105,IF($F$3=0.52,AX105,IF($F$3=0.53,BB105,IF($F$3=0.4,BF105,IF($F$3=0.55,BJ105,IF($F$3=0.58,BN105,"")))))))))))))))</f>
        <v>#VALUE!</v>
      </c>
      <c r="L105" s="1" t="s">
        <v>407</v>
      </c>
      <c r="M105" s="27" t="n">
        <v>21.13</v>
      </c>
      <c r="N105" s="27" t="n">
        <v>1.06</v>
      </c>
      <c r="O105" s="27" t="n">
        <v>22.19</v>
      </c>
      <c r="P105" s="1" t="s">
        <v>407</v>
      </c>
      <c r="Q105" s="27" t="n">
        <v>19.99</v>
      </c>
      <c r="R105" s="27" t="n">
        <v>1</v>
      </c>
      <c r="S105" s="27" t="n">
        <v>20.99</v>
      </c>
      <c r="T105" s="1" t="s">
        <v>407</v>
      </c>
      <c r="U105" s="21" t="n">
        <v>18.56</v>
      </c>
      <c r="V105" s="21" t="n">
        <v>0.93</v>
      </c>
      <c r="W105" s="21" t="n">
        <v>19.49</v>
      </c>
      <c r="X105" s="1" t="s">
        <v>407</v>
      </c>
      <c r="Y105" s="27" t="n">
        <v>17.7</v>
      </c>
      <c r="Z105" s="27" t="n">
        <v>0.89</v>
      </c>
      <c r="AA105" s="27" t="n">
        <v>18.59</v>
      </c>
      <c r="AB105" s="1" t="s">
        <v>407</v>
      </c>
      <c r="AC105" s="27" t="n">
        <v>17.13</v>
      </c>
      <c r="AD105" s="27" t="n">
        <v>0.86</v>
      </c>
      <c r="AE105" s="27" t="n">
        <v>17.99</v>
      </c>
      <c r="AF105" s="1" t="s">
        <v>407</v>
      </c>
      <c r="AG105" s="27" t="n">
        <v>15.7</v>
      </c>
      <c r="AH105" s="27" t="n">
        <v>0.79</v>
      </c>
      <c r="AI105" s="27" t="n">
        <v>16.49</v>
      </c>
      <c r="AJ105" s="1" t="s">
        <v>407</v>
      </c>
      <c r="AK105" s="27" t="n">
        <v>15.42</v>
      </c>
      <c r="AL105" s="27" t="n">
        <v>0.77</v>
      </c>
      <c r="AM105" s="27" t="n">
        <v>16.19</v>
      </c>
      <c r="AN105" s="1" t="s">
        <v>407</v>
      </c>
      <c r="AO105" s="27" t="n">
        <v>14.85</v>
      </c>
      <c r="AP105" s="27" t="n">
        <v>0.74</v>
      </c>
      <c r="AQ105" s="27" t="n">
        <v>15.59</v>
      </c>
      <c r="AR105" s="1" t="s">
        <v>407</v>
      </c>
      <c r="AS105" s="27" t="n">
        <v>14.29</v>
      </c>
      <c r="AT105" s="27" t="n">
        <v>0.71</v>
      </c>
      <c r="AU105" s="27" t="n">
        <v>15</v>
      </c>
      <c r="AV105" s="1" t="s">
        <v>407</v>
      </c>
      <c r="AW105" s="27" t="n">
        <v>13.71</v>
      </c>
      <c r="AX105" s="27" t="n">
        <v>0.69</v>
      </c>
      <c r="AY105" s="27" t="n">
        <v>14.4</v>
      </c>
      <c r="AZ105" s="1" t="s">
        <v>407</v>
      </c>
      <c r="BA105" s="27" t="n">
        <v>13.43</v>
      </c>
      <c r="BB105" s="27" t="n">
        <v>0.67</v>
      </c>
      <c r="BC105" s="27" t="n">
        <v>14.1</v>
      </c>
      <c r="BD105" s="1" t="s">
        <v>407</v>
      </c>
      <c r="BE105" s="27" t="n">
        <v>13.14</v>
      </c>
      <c r="BF105" s="27" t="n">
        <v>0.66</v>
      </c>
      <c r="BG105" s="27" t="n">
        <v>13.8</v>
      </c>
      <c r="BH105" s="1" t="s">
        <v>407</v>
      </c>
      <c r="BI105" s="27" t="n">
        <v>12.86</v>
      </c>
      <c r="BJ105" s="27" t="n">
        <v>0.64</v>
      </c>
      <c r="BK105" s="27" t="n">
        <v>13.5</v>
      </c>
      <c r="BL105" s="1" t="s">
        <v>407</v>
      </c>
      <c r="BM105" s="27" t="n">
        <v>12</v>
      </c>
      <c r="BN105" s="27" t="n">
        <v>0.6</v>
      </c>
      <c r="BO105" s="27" t="n">
        <v>12.6</v>
      </c>
      <c r="BP105" s="1" t="s">
        <v>407</v>
      </c>
      <c r="BQ105" s="1" t="n">
        <v>71611201</v>
      </c>
      <c r="BR105" s="1" t="s">
        <v>410</v>
      </c>
      <c r="BS105" s="28" t="n">
        <v>0.05</v>
      </c>
      <c r="BT105" s="1" t="n">
        <f aca="false">IF(ISBLANK(G105),0,B105)</f>
        <v>0</v>
      </c>
      <c r="BU105" s="1" t="n">
        <f aca="false">IF(BT105=0,0,1)+BU104</f>
        <v>0</v>
      </c>
      <c r="BV105" s="22" t="str">
        <f aca="false">IFERROR(VLOOKUP(BW105,$BP$11:$BS$180,2,0),"")</f>
        <v/>
      </c>
      <c r="BW105" s="22" t="str">
        <f aca="false">IFERROR(INDEX($BT$11:$BT$180,MATCH(ROWS($I$10:I104),$BU$11:$BU$180,0),1),"")</f>
        <v/>
      </c>
      <c r="BX105" s="29" t="str">
        <f aca="false">IFERROR(VLOOKUP(BW105,BP105:BS274,3,0),"")</f>
        <v/>
      </c>
      <c r="BY105" s="30" t="str">
        <f aca="false">IFERROR(VLOOKUP(BW105,$B$11:$K$180,5,0),"")</f>
        <v/>
      </c>
      <c r="BZ105" s="29" t="str">
        <f aca="false">IFERROR(VLOOKUP(BW105,$B$11:$L$180,6,0),"")</f>
        <v/>
      </c>
      <c r="CA105" s="30" t="str">
        <f aca="false">IFERROR(VLOOKUP(BW105,$B$11:$K$180,9,0),"")</f>
        <v/>
      </c>
      <c r="CB105" s="31" t="str">
        <f aca="false">IFERROR(VLOOKUP(BW105,BP105:BS274,4,0),"")</f>
        <v/>
      </c>
      <c r="CC105" s="30" t="str">
        <f aca="false">IFERROR(VLOOKUP(BW105,$B$11:$K$180,10,0),"")</f>
        <v/>
      </c>
      <c r="CD105" s="30" t="str">
        <f aca="false">IFERROR(VLOOKUP(BW105,$B$11:$K$180,7,0),"")</f>
        <v/>
      </c>
    </row>
    <row r="106" customFormat="false" ht="14.75" hidden="false" customHeight="true" outlineLevel="0" collapsed="false">
      <c r="A106" s="32" t="s">
        <v>406</v>
      </c>
      <c r="B106" s="32" t="s">
        <v>411</v>
      </c>
      <c r="C106" s="32" t="s">
        <v>412</v>
      </c>
      <c r="D106" s="33" t="s">
        <v>413</v>
      </c>
      <c r="E106" s="34" t="n">
        <v>59.99</v>
      </c>
      <c r="F106" s="35" t="str">
        <f aca="false">IF($F$3=0.26,O106,IF($F$3=0.3,S106,IF($F$3=0.35,W106,IF($F$3=0.38,AA106,IF($F$3=0.4,AE106,IF($F$3=0.45,AI106,IF($F$3=0.46,AM106,IF($F$3=0.48,AQ106,IF($F$3=0.5,AU106,IF($F$3=0.52,AY106,IF($F$3=0.53,BC106,IF($F$3=0.4,BG106,IF($F$3=0.55,BK106,IF($F$3=0.58,BO106,""))))))))))))))</f>
        <v/>
      </c>
      <c r="G106" s="26"/>
      <c r="H106" s="35" t="str">
        <f aca="false">IFERROR(F106*G106,"")</f>
        <v/>
      </c>
      <c r="J106" s="13" t="e">
        <f aca="false">G106*(IF($F$3=0.26,M106,IF($F$3=0.3,Q106,IF($F$3=0.35,U106,IF($F$3=0.38,Y106,IF($F$3=0.4,AC106,IF($F$3=0.45,AG106,IF($F$3=0.46,AK106,IF($F$3=0.48,AO106,IF($F$3=0.5,AS106,IF($F$3=0.52,AW106,IF($F$3=0.53,BA106,IF($F$3=0.4,BE106,IF($F$3=0.55,BI106,IF($F$3=0.58,BM106,"")))))))))))))))</f>
        <v>#VALUE!</v>
      </c>
      <c r="K106" s="13" t="e">
        <f aca="false">G106*(IF($F$3=0.26,N106,IF($F$3=0.3,R106,IF($F$3=0.35,V106,IF($F$3=0.38,Z106,IF($F$3=0.4,AD106,IF($F$3=0.45,AH106,IF($F$3=0.46,AL106,IF($F$3=0.48,AP106,IF($F$3=0.5,AT106,IF($F$3=0.52,AX106,IF($F$3=0.53,BB106,IF($F$3=0.4,BF106,IF($F$3=0.55,BJ106,IF($F$3=0.58,BN106,"")))))))))))))))</f>
        <v>#VALUE!</v>
      </c>
      <c r="L106" s="1" t="s">
        <v>411</v>
      </c>
      <c r="M106" s="27" t="n">
        <v>42.28</v>
      </c>
      <c r="N106" s="27" t="n">
        <v>2.11</v>
      </c>
      <c r="O106" s="27" t="n">
        <v>44.39</v>
      </c>
      <c r="P106" s="1" t="s">
        <v>411</v>
      </c>
      <c r="Q106" s="27" t="n">
        <v>39.99</v>
      </c>
      <c r="R106" s="27" t="n">
        <v>2</v>
      </c>
      <c r="S106" s="27" t="n">
        <v>41.99</v>
      </c>
      <c r="T106" s="1" t="s">
        <v>411</v>
      </c>
      <c r="U106" s="21" t="n">
        <v>37.13</v>
      </c>
      <c r="V106" s="21" t="n">
        <v>1.86</v>
      </c>
      <c r="W106" s="21" t="n">
        <v>38.99</v>
      </c>
      <c r="X106" s="1" t="s">
        <v>411</v>
      </c>
      <c r="Y106" s="27" t="n">
        <v>35.42</v>
      </c>
      <c r="Z106" s="27" t="n">
        <v>1.77</v>
      </c>
      <c r="AA106" s="27" t="n">
        <v>37.19</v>
      </c>
      <c r="AB106" s="1" t="s">
        <v>411</v>
      </c>
      <c r="AC106" s="27" t="n">
        <v>34.28</v>
      </c>
      <c r="AD106" s="27" t="n">
        <v>1.71</v>
      </c>
      <c r="AE106" s="27" t="n">
        <v>35.99</v>
      </c>
      <c r="AF106" s="1" t="s">
        <v>411</v>
      </c>
      <c r="AG106" s="27" t="n">
        <v>31.42</v>
      </c>
      <c r="AH106" s="27" t="n">
        <v>1.57</v>
      </c>
      <c r="AI106" s="27" t="n">
        <v>32.99</v>
      </c>
      <c r="AJ106" s="1" t="s">
        <v>411</v>
      </c>
      <c r="AK106" s="27" t="n">
        <v>30.85</v>
      </c>
      <c r="AL106" s="27" t="n">
        <v>1.54</v>
      </c>
      <c r="AM106" s="27" t="n">
        <v>32.39</v>
      </c>
      <c r="AN106" s="1" t="s">
        <v>411</v>
      </c>
      <c r="AO106" s="27" t="n">
        <v>29.7</v>
      </c>
      <c r="AP106" s="27" t="n">
        <v>1.49</v>
      </c>
      <c r="AQ106" s="27" t="n">
        <v>31.19</v>
      </c>
      <c r="AR106" s="1" t="s">
        <v>411</v>
      </c>
      <c r="AS106" s="27" t="n">
        <v>28.57</v>
      </c>
      <c r="AT106" s="27" t="n">
        <v>1.43</v>
      </c>
      <c r="AU106" s="27" t="n">
        <v>30</v>
      </c>
      <c r="AV106" s="1" t="s">
        <v>411</v>
      </c>
      <c r="AW106" s="27" t="n">
        <v>27.43</v>
      </c>
      <c r="AX106" s="27" t="n">
        <v>1.37</v>
      </c>
      <c r="AY106" s="27" t="n">
        <v>28.8</v>
      </c>
      <c r="AZ106" s="1" t="s">
        <v>411</v>
      </c>
      <c r="BA106" s="27" t="n">
        <v>26.86</v>
      </c>
      <c r="BB106" s="27" t="n">
        <v>1.34</v>
      </c>
      <c r="BC106" s="27" t="n">
        <v>28.2</v>
      </c>
      <c r="BD106" s="1" t="s">
        <v>411</v>
      </c>
      <c r="BE106" s="27" t="n">
        <v>26.29</v>
      </c>
      <c r="BF106" s="27" t="n">
        <v>1.31</v>
      </c>
      <c r="BG106" s="27" t="n">
        <v>27.6</v>
      </c>
      <c r="BH106" s="1" t="s">
        <v>411</v>
      </c>
      <c r="BI106" s="27" t="n">
        <v>25.71</v>
      </c>
      <c r="BJ106" s="27" t="n">
        <v>1.29</v>
      </c>
      <c r="BK106" s="27" t="n">
        <v>27</v>
      </c>
      <c r="BL106" s="1" t="s">
        <v>411</v>
      </c>
      <c r="BM106" s="27" t="n">
        <v>24</v>
      </c>
      <c r="BN106" s="27" t="n">
        <v>1.2</v>
      </c>
      <c r="BO106" s="27" t="n">
        <v>25.2</v>
      </c>
      <c r="BP106" s="1" t="s">
        <v>411</v>
      </c>
      <c r="BQ106" s="1" t="n">
        <v>71611165</v>
      </c>
      <c r="BR106" s="1" t="s">
        <v>414</v>
      </c>
      <c r="BS106" s="28" t="n">
        <v>0.05</v>
      </c>
      <c r="BT106" s="1" t="n">
        <f aca="false">IF(ISBLANK(G106),0,B106)</f>
        <v>0</v>
      </c>
      <c r="BU106" s="1" t="n">
        <f aca="false">IF(BT106=0,0,1)+BU105</f>
        <v>0</v>
      </c>
      <c r="BV106" s="22" t="str">
        <f aca="false">IFERROR(VLOOKUP(BW106,$BP$11:$BS$180,2,0),"")</f>
        <v/>
      </c>
      <c r="BW106" s="22" t="str">
        <f aca="false">IFERROR(INDEX($BT$11:$BT$180,MATCH(ROWS($I$10:I105),$BU$11:$BU$180,0),1),"")</f>
        <v/>
      </c>
      <c r="BX106" s="29" t="str">
        <f aca="false">IFERROR(VLOOKUP(BW106,BP106:BS275,3,0),"")</f>
        <v/>
      </c>
      <c r="BY106" s="30" t="str">
        <f aca="false">IFERROR(VLOOKUP(BW106,$B$11:$K$180,5,0),"")</f>
        <v/>
      </c>
      <c r="BZ106" s="29" t="str">
        <f aca="false">IFERROR(VLOOKUP(BW106,$B$11:$L$180,6,0),"")</f>
        <v/>
      </c>
      <c r="CA106" s="30" t="str">
        <f aca="false">IFERROR(VLOOKUP(BW106,$B$11:$K$180,9,0),"")</f>
        <v/>
      </c>
      <c r="CB106" s="31" t="str">
        <f aca="false">IFERROR(VLOOKUP(BW106,BP106:BS275,4,0),"")</f>
        <v/>
      </c>
      <c r="CC106" s="30" t="str">
        <f aca="false">IFERROR(VLOOKUP(BW106,$B$11:$K$180,10,0),"")</f>
        <v/>
      </c>
      <c r="CD106" s="30" t="str">
        <f aca="false">IFERROR(VLOOKUP(BW106,$B$11:$K$180,7,0),"")</f>
        <v/>
      </c>
    </row>
    <row r="107" customFormat="false" ht="14.75" hidden="false" customHeight="true" outlineLevel="0" collapsed="false">
      <c r="A107" s="32" t="s">
        <v>406</v>
      </c>
      <c r="B107" s="32" t="s">
        <v>415</v>
      </c>
      <c r="C107" s="32" t="s">
        <v>416</v>
      </c>
      <c r="D107" s="33" t="s">
        <v>417</v>
      </c>
      <c r="E107" s="34" t="n">
        <v>59.99</v>
      </c>
      <c r="F107" s="35" t="str">
        <f aca="false">IF($F$3=0.26,O107,IF($F$3=0.3,S107,IF($F$3=0.35,W107,IF($F$3=0.38,AA107,IF($F$3=0.4,AE107,IF($F$3=0.45,AI107,IF($F$3=0.46,AM107,IF($F$3=0.48,AQ107,IF($F$3=0.5,AU107,IF($F$3=0.52,AY107,IF($F$3=0.53,BC107,IF($F$3=0.4,BG107,IF($F$3=0.55,BK107,IF($F$3=0.58,BO107,""))))))))))))))</f>
        <v/>
      </c>
      <c r="G107" s="26"/>
      <c r="H107" s="35" t="str">
        <f aca="false">IFERROR(F107*G107,"")</f>
        <v/>
      </c>
      <c r="J107" s="13" t="e">
        <f aca="false">G107*(IF($F$3=0.26,M107,IF($F$3=0.3,Q107,IF($F$3=0.35,U107,IF($F$3=0.38,Y107,IF($F$3=0.4,AC107,IF($F$3=0.45,AG107,IF($F$3=0.46,AK107,IF($F$3=0.48,AO107,IF($F$3=0.5,AS107,IF($F$3=0.52,AW107,IF($F$3=0.53,BA107,IF($F$3=0.4,BE107,IF($F$3=0.55,BI107,IF($F$3=0.58,BM107,"")))))))))))))))</f>
        <v>#VALUE!</v>
      </c>
      <c r="K107" s="13" t="e">
        <f aca="false">G107*(IF($F$3=0.26,N107,IF($F$3=0.3,R107,IF($F$3=0.35,V107,IF($F$3=0.38,Z107,IF($F$3=0.4,AD107,IF($F$3=0.45,AH107,IF($F$3=0.46,AL107,IF($F$3=0.48,AP107,IF($F$3=0.5,AT107,IF($F$3=0.52,AX107,IF($F$3=0.53,BB107,IF($F$3=0.4,BF107,IF($F$3=0.55,BJ107,IF($F$3=0.58,BN107,"")))))))))))))))</f>
        <v>#VALUE!</v>
      </c>
      <c r="L107" s="1" t="s">
        <v>415</v>
      </c>
      <c r="M107" s="27" t="n">
        <v>42.28</v>
      </c>
      <c r="N107" s="27" t="n">
        <v>2.11</v>
      </c>
      <c r="O107" s="27" t="n">
        <v>44.39</v>
      </c>
      <c r="P107" s="1" t="s">
        <v>415</v>
      </c>
      <c r="Q107" s="27" t="n">
        <v>39.99</v>
      </c>
      <c r="R107" s="27" t="n">
        <v>2</v>
      </c>
      <c r="S107" s="27" t="n">
        <v>41.99</v>
      </c>
      <c r="T107" s="1" t="s">
        <v>415</v>
      </c>
      <c r="U107" s="21" t="n">
        <v>37.13</v>
      </c>
      <c r="V107" s="21" t="n">
        <v>1.86</v>
      </c>
      <c r="W107" s="21" t="n">
        <v>38.99</v>
      </c>
      <c r="X107" s="1" t="s">
        <v>415</v>
      </c>
      <c r="Y107" s="27" t="n">
        <v>35.42</v>
      </c>
      <c r="Z107" s="27" t="n">
        <v>1.77</v>
      </c>
      <c r="AA107" s="27" t="n">
        <v>37.19</v>
      </c>
      <c r="AB107" s="1" t="s">
        <v>415</v>
      </c>
      <c r="AC107" s="27" t="n">
        <v>34.28</v>
      </c>
      <c r="AD107" s="27" t="n">
        <v>1.71</v>
      </c>
      <c r="AE107" s="27" t="n">
        <v>35.99</v>
      </c>
      <c r="AF107" s="1" t="s">
        <v>415</v>
      </c>
      <c r="AG107" s="27" t="n">
        <v>31.42</v>
      </c>
      <c r="AH107" s="27" t="n">
        <v>1.57</v>
      </c>
      <c r="AI107" s="27" t="n">
        <v>32.99</v>
      </c>
      <c r="AJ107" s="1" t="s">
        <v>415</v>
      </c>
      <c r="AK107" s="27" t="n">
        <v>30.85</v>
      </c>
      <c r="AL107" s="27" t="n">
        <v>1.54</v>
      </c>
      <c r="AM107" s="27" t="n">
        <v>32.39</v>
      </c>
      <c r="AN107" s="1" t="s">
        <v>415</v>
      </c>
      <c r="AO107" s="27" t="n">
        <v>29.7</v>
      </c>
      <c r="AP107" s="27" t="n">
        <v>1.49</v>
      </c>
      <c r="AQ107" s="27" t="n">
        <v>31.19</v>
      </c>
      <c r="AR107" s="1" t="s">
        <v>415</v>
      </c>
      <c r="AS107" s="27" t="n">
        <v>28.57</v>
      </c>
      <c r="AT107" s="27" t="n">
        <v>1.43</v>
      </c>
      <c r="AU107" s="27" t="n">
        <v>30</v>
      </c>
      <c r="AV107" s="1" t="s">
        <v>415</v>
      </c>
      <c r="AW107" s="27" t="n">
        <v>27.43</v>
      </c>
      <c r="AX107" s="27" t="n">
        <v>1.37</v>
      </c>
      <c r="AY107" s="27" t="n">
        <v>28.8</v>
      </c>
      <c r="AZ107" s="1" t="s">
        <v>415</v>
      </c>
      <c r="BA107" s="27" t="n">
        <v>26.86</v>
      </c>
      <c r="BB107" s="27" t="n">
        <v>1.34</v>
      </c>
      <c r="BC107" s="27" t="n">
        <v>28.2</v>
      </c>
      <c r="BD107" s="1" t="s">
        <v>415</v>
      </c>
      <c r="BE107" s="27" t="n">
        <v>26.29</v>
      </c>
      <c r="BF107" s="27" t="n">
        <v>1.31</v>
      </c>
      <c r="BG107" s="27" t="n">
        <v>27.6</v>
      </c>
      <c r="BH107" s="1" t="s">
        <v>415</v>
      </c>
      <c r="BI107" s="27" t="n">
        <v>25.71</v>
      </c>
      <c r="BJ107" s="27" t="n">
        <v>1.29</v>
      </c>
      <c r="BK107" s="27" t="n">
        <v>27</v>
      </c>
      <c r="BL107" s="1" t="s">
        <v>415</v>
      </c>
      <c r="BM107" s="27" t="n">
        <v>24</v>
      </c>
      <c r="BN107" s="27" t="n">
        <v>1.2</v>
      </c>
      <c r="BO107" s="27" t="n">
        <v>25.2</v>
      </c>
      <c r="BP107" s="1" t="s">
        <v>415</v>
      </c>
      <c r="BQ107" s="1" t="n">
        <v>71611166</v>
      </c>
      <c r="BR107" s="1" t="s">
        <v>418</v>
      </c>
      <c r="BS107" s="28" t="n">
        <v>0.05</v>
      </c>
      <c r="BT107" s="1" t="n">
        <f aca="false">IF(ISBLANK(G107),0,B107)</f>
        <v>0</v>
      </c>
      <c r="BU107" s="1" t="n">
        <f aca="false">IF(BT107=0,0,1)+BU106</f>
        <v>0</v>
      </c>
      <c r="BV107" s="22" t="str">
        <f aca="false">IFERROR(VLOOKUP(BW107,$BP$11:$BS$180,2,0),"")</f>
        <v/>
      </c>
      <c r="BW107" s="22" t="str">
        <f aca="false">IFERROR(INDEX($BT$11:$BT$180,MATCH(ROWS($I$10:I106),$BU$11:$BU$180,0),1),"")</f>
        <v/>
      </c>
      <c r="BX107" s="29" t="str">
        <f aca="false">IFERROR(VLOOKUP(BW107,BP107:BS276,3,0),"")</f>
        <v/>
      </c>
      <c r="BY107" s="30" t="str">
        <f aca="false">IFERROR(VLOOKUP(BW107,$B$11:$K$180,5,0),"")</f>
        <v/>
      </c>
      <c r="BZ107" s="29" t="str">
        <f aca="false">IFERROR(VLOOKUP(BW107,$B$11:$L$180,6,0),"")</f>
        <v/>
      </c>
      <c r="CA107" s="30" t="str">
        <f aca="false">IFERROR(VLOOKUP(BW107,$B$11:$K$180,9,0),"")</f>
        <v/>
      </c>
      <c r="CB107" s="31" t="str">
        <f aca="false">IFERROR(VLOOKUP(BW107,BP107:BS276,4,0),"")</f>
        <v/>
      </c>
      <c r="CC107" s="30" t="str">
        <f aca="false">IFERROR(VLOOKUP(BW107,$B$11:$K$180,10,0),"")</f>
        <v/>
      </c>
      <c r="CD107" s="30" t="str">
        <f aca="false">IFERROR(VLOOKUP(BW107,$B$11:$K$180,7,0),"")</f>
        <v/>
      </c>
    </row>
    <row r="108" customFormat="false" ht="14.75" hidden="false" customHeight="true" outlineLevel="0" collapsed="false">
      <c r="A108" s="32" t="s">
        <v>406</v>
      </c>
      <c r="B108" s="32" t="s">
        <v>419</v>
      </c>
      <c r="C108" s="32" t="s">
        <v>420</v>
      </c>
      <c r="D108" s="33" t="s">
        <v>421</v>
      </c>
      <c r="E108" s="34" t="n">
        <v>59.99</v>
      </c>
      <c r="F108" s="35" t="str">
        <f aca="false">IF($F$3=0.26,O108,IF($F$3=0.3,S108,IF($F$3=0.35,W108,IF($F$3=0.38,AA108,IF($F$3=0.4,AE108,IF($F$3=0.45,AI108,IF($F$3=0.46,AM108,IF($F$3=0.48,AQ108,IF($F$3=0.5,AU108,IF($F$3=0.52,AY108,IF($F$3=0.53,BC108,IF($F$3=0.4,BG108,IF($F$3=0.55,BK108,IF($F$3=0.58,BO108,""))))))))))))))</f>
        <v/>
      </c>
      <c r="G108" s="26"/>
      <c r="H108" s="35" t="str">
        <f aca="false">IFERROR(F108*G108,"")</f>
        <v/>
      </c>
      <c r="J108" s="13" t="e">
        <f aca="false">G108*(IF($F$3=0.26,M108,IF($F$3=0.3,Q108,IF($F$3=0.35,U108,IF($F$3=0.38,Y108,IF($F$3=0.4,AC108,IF($F$3=0.45,AG108,IF($F$3=0.46,AK108,IF($F$3=0.48,AO108,IF($F$3=0.5,AS108,IF($F$3=0.52,AW108,IF($F$3=0.53,BA108,IF($F$3=0.4,BE108,IF($F$3=0.55,BI108,IF($F$3=0.58,BM108,"")))))))))))))))</f>
        <v>#VALUE!</v>
      </c>
      <c r="K108" s="13" t="e">
        <f aca="false">G108*(IF($F$3=0.26,N108,IF($F$3=0.3,R108,IF($F$3=0.35,V108,IF($F$3=0.38,Z108,IF($F$3=0.4,AD108,IF($F$3=0.45,AH108,IF($F$3=0.46,AL108,IF($F$3=0.48,AP108,IF($F$3=0.5,AT108,IF($F$3=0.52,AX108,IF($F$3=0.53,BB108,IF($F$3=0.4,BF108,IF($F$3=0.55,BJ108,IF($F$3=0.58,BN108,"")))))))))))))))</f>
        <v>#VALUE!</v>
      </c>
      <c r="L108" s="1" t="s">
        <v>419</v>
      </c>
      <c r="M108" s="27" t="n">
        <v>42.28</v>
      </c>
      <c r="N108" s="27" t="n">
        <v>2.11</v>
      </c>
      <c r="O108" s="27" t="n">
        <v>44.39</v>
      </c>
      <c r="P108" s="1" t="s">
        <v>419</v>
      </c>
      <c r="Q108" s="27" t="n">
        <v>39.99</v>
      </c>
      <c r="R108" s="27" t="n">
        <v>2</v>
      </c>
      <c r="S108" s="27" t="n">
        <v>41.99</v>
      </c>
      <c r="T108" s="1" t="s">
        <v>419</v>
      </c>
      <c r="U108" s="21" t="n">
        <v>37.13</v>
      </c>
      <c r="V108" s="21" t="n">
        <v>1.86</v>
      </c>
      <c r="W108" s="21" t="n">
        <v>38.99</v>
      </c>
      <c r="X108" s="1" t="s">
        <v>419</v>
      </c>
      <c r="Y108" s="27" t="n">
        <v>35.42</v>
      </c>
      <c r="Z108" s="27" t="n">
        <v>1.77</v>
      </c>
      <c r="AA108" s="27" t="n">
        <v>37.19</v>
      </c>
      <c r="AB108" s="1" t="s">
        <v>419</v>
      </c>
      <c r="AC108" s="27" t="n">
        <v>34.28</v>
      </c>
      <c r="AD108" s="27" t="n">
        <v>1.71</v>
      </c>
      <c r="AE108" s="27" t="n">
        <v>35.99</v>
      </c>
      <c r="AF108" s="1" t="s">
        <v>419</v>
      </c>
      <c r="AG108" s="27" t="n">
        <v>31.42</v>
      </c>
      <c r="AH108" s="27" t="n">
        <v>1.57</v>
      </c>
      <c r="AI108" s="27" t="n">
        <v>32.99</v>
      </c>
      <c r="AJ108" s="1" t="s">
        <v>419</v>
      </c>
      <c r="AK108" s="27" t="n">
        <v>30.85</v>
      </c>
      <c r="AL108" s="27" t="n">
        <v>1.54</v>
      </c>
      <c r="AM108" s="27" t="n">
        <v>32.39</v>
      </c>
      <c r="AN108" s="1" t="s">
        <v>419</v>
      </c>
      <c r="AO108" s="27" t="n">
        <v>29.7</v>
      </c>
      <c r="AP108" s="27" t="n">
        <v>1.49</v>
      </c>
      <c r="AQ108" s="27" t="n">
        <v>31.19</v>
      </c>
      <c r="AR108" s="1" t="s">
        <v>419</v>
      </c>
      <c r="AS108" s="27" t="n">
        <v>28.57</v>
      </c>
      <c r="AT108" s="27" t="n">
        <v>1.43</v>
      </c>
      <c r="AU108" s="27" t="n">
        <v>30</v>
      </c>
      <c r="AV108" s="1" t="s">
        <v>419</v>
      </c>
      <c r="AW108" s="27" t="n">
        <v>27.43</v>
      </c>
      <c r="AX108" s="27" t="n">
        <v>1.37</v>
      </c>
      <c r="AY108" s="27" t="n">
        <v>28.8</v>
      </c>
      <c r="AZ108" s="1" t="s">
        <v>419</v>
      </c>
      <c r="BA108" s="27" t="n">
        <v>26.86</v>
      </c>
      <c r="BB108" s="27" t="n">
        <v>1.34</v>
      </c>
      <c r="BC108" s="27" t="n">
        <v>28.2</v>
      </c>
      <c r="BD108" s="1" t="s">
        <v>419</v>
      </c>
      <c r="BE108" s="27" t="n">
        <v>26.29</v>
      </c>
      <c r="BF108" s="27" t="n">
        <v>1.31</v>
      </c>
      <c r="BG108" s="27" t="n">
        <v>27.6</v>
      </c>
      <c r="BH108" s="1" t="s">
        <v>419</v>
      </c>
      <c r="BI108" s="27" t="n">
        <v>25.71</v>
      </c>
      <c r="BJ108" s="27" t="n">
        <v>1.29</v>
      </c>
      <c r="BK108" s="27" t="n">
        <v>27</v>
      </c>
      <c r="BL108" s="1" t="s">
        <v>419</v>
      </c>
      <c r="BM108" s="27" t="n">
        <v>24</v>
      </c>
      <c r="BN108" s="27" t="n">
        <v>1.2</v>
      </c>
      <c r="BO108" s="27" t="n">
        <v>25.2</v>
      </c>
      <c r="BP108" s="1" t="s">
        <v>419</v>
      </c>
      <c r="BQ108" s="1" t="n">
        <v>71611167</v>
      </c>
      <c r="BR108" s="1" t="s">
        <v>422</v>
      </c>
      <c r="BS108" s="28" t="n">
        <v>0.05</v>
      </c>
      <c r="BT108" s="1" t="n">
        <f aca="false">IF(ISBLANK(G108),0,B108)</f>
        <v>0</v>
      </c>
      <c r="BU108" s="1" t="n">
        <f aca="false">IF(BT108=0,0,1)+BU107</f>
        <v>0</v>
      </c>
      <c r="BV108" s="22" t="str">
        <f aca="false">IFERROR(VLOOKUP(BW108,$BP$11:$BS$180,2,0),"")</f>
        <v/>
      </c>
      <c r="BW108" s="22" t="str">
        <f aca="false">IFERROR(INDEX($BT$11:$BT$180,MATCH(ROWS($I$10:I107),$BU$11:$BU$180,0),1),"")</f>
        <v/>
      </c>
      <c r="BX108" s="29" t="str">
        <f aca="false">IFERROR(VLOOKUP(BW108,BP108:BS277,3,0),"")</f>
        <v/>
      </c>
      <c r="BY108" s="30" t="str">
        <f aca="false">IFERROR(VLOOKUP(BW108,$B$11:$K$180,5,0),"")</f>
        <v/>
      </c>
      <c r="BZ108" s="29" t="str">
        <f aca="false">IFERROR(VLOOKUP(BW108,$B$11:$L$180,6,0),"")</f>
        <v/>
      </c>
      <c r="CA108" s="30" t="str">
        <f aca="false">IFERROR(VLOOKUP(BW108,$B$11:$K$180,9,0),"")</f>
        <v/>
      </c>
      <c r="CB108" s="31" t="str">
        <f aca="false">IFERROR(VLOOKUP(BW108,BP108:BS277,4,0),"")</f>
        <v/>
      </c>
      <c r="CC108" s="30" t="str">
        <f aca="false">IFERROR(VLOOKUP(BW108,$B$11:$K$180,10,0),"")</f>
        <v/>
      </c>
      <c r="CD108" s="30" t="str">
        <f aca="false">IFERROR(VLOOKUP(BW108,$B$11:$K$180,7,0),"")</f>
        <v/>
      </c>
    </row>
    <row r="109" customFormat="false" ht="14.75" hidden="false" customHeight="true" outlineLevel="0" collapsed="false">
      <c r="A109" s="32" t="s">
        <v>406</v>
      </c>
      <c r="B109" s="32" t="s">
        <v>423</v>
      </c>
      <c r="C109" s="32" t="s">
        <v>424</v>
      </c>
      <c r="D109" s="33" t="s">
        <v>425</v>
      </c>
      <c r="E109" s="34" t="n">
        <v>59.99</v>
      </c>
      <c r="F109" s="35" t="str">
        <f aca="false">IF($F$3=0.26,O109,IF($F$3=0.3,S109,IF($F$3=0.35,W109,IF($F$3=0.38,AA109,IF($F$3=0.4,AE109,IF($F$3=0.45,AI109,IF($F$3=0.46,AM109,IF($F$3=0.48,AQ109,IF($F$3=0.5,AU109,IF($F$3=0.52,AY109,IF($F$3=0.53,BC109,IF($F$3=0.4,BG109,IF($F$3=0.55,BK109,IF($F$3=0.58,BO109,""))))))))))))))</f>
        <v/>
      </c>
      <c r="G109" s="26"/>
      <c r="H109" s="35" t="str">
        <f aca="false">IFERROR(F109*G109,"")</f>
        <v/>
      </c>
      <c r="J109" s="13" t="e">
        <f aca="false">G109*(IF($F$3=0.26,M109,IF($F$3=0.3,Q109,IF($F$3=0.35,U109,IF($F$3=0.38,Y109,IF($F$3=0.4,AC109,IF($F$3=0.45,AG109,IF($F$3=0.46,AK109,IF($F$3=0.48,AO109,IF($F$3=0.5,AS109,IF($F$3=0.52,AW109,IF($F$3=0.53,BA109,IF($F$3=0.4,BE109,IF($F$3=0.55,BI109,IF($F$3=0.58,BM109,"")))))))))))))))</f>
        <v>#VALUE!</v>
      </c>
      <c r="K109" s="13" t="e">
        <f aca="false">G109*(IF($F$3=0.26,N109,IF($F$3=0.3,R109,IF($F$3=0.35,V109,IF($F$3=0.38,Z109,IF($F$3=0.4,AD109,IF($F$3=0.45,AH109,IF($F$3=0.46,AL109,IF($F$3=0.48,AP109,IF($F$3=0.5,AT109,IF($F$3=0.52,AX109,IF($F$3=0.53,BB109,IF($F$3=0.4,BF109,IF($F$3=0.55,BJ109,IF($F$3=0.58,BN109,"")))))))))))))))</f>
        <v>#VALUE!</v>
      </c>
      <c r="L109" s="1" t="s">
        <v>423</v>
      </c>
      <c r="M109" s="27" t="n">
        <v>42.28</v>
      </c>
      <c r="N109" s="27" t="n">
        <v>2.11</v>
      </c>
      <c r="O109" s="27" t="n">
        <v>44.39</v>
      </c>
      <c r="P109" s="1" t="s">
        <v>423</v>
      </c>
      <c r="Q109" s="27" t="n">
        <v>39.99</v>
      </c>
      <c r="R109" s="27" t="n">
        <v>2</v>
      </c>
      <c r="S109" s="27" t="n">
        <v>41.99</v>
      </c>
      <c r="T109" s="1" t="s">
        <v>423</v>
      </c>
      <c r="U109" s="21" t="n">
        <v>37.13</v>
      </c>
      <c r="V109" s="21" t="n">
        <v>1.86</v>
      </c>
      <c r="W109" s="21" t="n">
        <v>38.99</v>
      </c>
      <c r="X109" s="1" t="s">
        <v>423</v>
      </c>
      <c r="Y109" s="27" t="n">
        <v>35.42</v>
      </c>
      <c r="Z109" s="27" t="n">
        <v>1.77</v>
      </c>
      <c r="AA109" s="27" t="n">
        <v>37.19</v>
      </c>
      <c r="AB109" s="1" t="s">
        <v>423</v>
      </c>
      <c r="AC109" s="27" t="n">
        <v>34.28</v>
      </c>
      <c r="AD109" s="27" t="n">
        <v>1.71</v>
      </c>
      <c r="AE109" s="27" t="n">
        <v>35.99</v>
      </c>
      <c r="AF109" s="1" t="s">
        <v>423</v>
      </c>
      <c r="AG109" s="27" t="n">
        <v>31.42</v>
      </c>
      <c r="AH109" s="27" t="n">
        <v>1.57</v>
      </c>
      <c r="AI109" s="27" t="n">
        <v>32.99</v>
      </c>
      <c r="AJ109" s="1" t="s">
        <v>423</v>
      </c>
      <c r="AK109" s="27" t="n">
        <v>30.85</v>
      </c>
      <c r="AL109" s="27" t="n">
        <v>1.54</v>
      </c>
      <c r="AM109" s="27" t="n">
        <v>32.39</v>
      </c>
      <c r="AN109" s="1" t="s">
        <v>423</v>
      </c>
      <c r="AO109" s="27" t="n">
        <v>29.7</v>
      </c>
      <c r="AP109" s="27" t="n">
        <v>1.49</v>
      </c>
      <c r="AQ109" s="27" t="n">
        <v>31.19</v>
      </c>
      <c r="AR109" s="1" t="s">
        <v>423</v>
      </c>
      <c r="AS109" s="27" t="n">
        <v>28.57</v>
      </c>
      <c r="AT109" s="27" t="n">
        <v>1.43</v>
      </c>
      <c r="AU109" s="27" t="n">
        <v>30</v>
      </c>
      <c r="AV109" s="1" t="s">
        <v>423</v>
      </c>
      <c r="AW109" s="27" t="n">
        <v>27.43</v>
      </c>
      <c r="AX109" s="27" t="n">
        <v>1.37</v>
      </c>
      <c r="AY109" s="27" t="n">
        <v>28.8</v>
      </c>
      <c r="AZ109" s="1" t="s">
        <v>423</v>
      </c>
      <c r="BA109" s="27" t="n">
        <v>26.86</v>
      </c>
      <c r="BB109" s="27" t="n">
        <v>1.34</v>
      </c>
      <c r="BC109" s="27" t="n">
        <v>28.2</v>
      </c>
      <c r="BD109" s="1" t="s">
        <v>423</v>
      </c>
      <c r="BE109" s="27" t="n">
        <v>26.29</v>
      </c>
      <c r="BF109" s="27" t="n">
        <v>1.31</v>
      </c>
      <c r="BG109" s="27" t="n">
        <v>27.6</v>
      </c>
      <c r="BH109" s="1" t="s">
        <v>423</v>
      </c>
      <c r="BI109" s="27" t="n">
        <v>25.71</v>
      </c>
      <c r="BJ109" s="27" t="n">
        <v>1.29</v>
      </c>
      <c r="BK109" s="27" t="n">
        <v>27</v>
      </c>
      <c r="BL109" s="1" t="s">
        <v>423</v>
      </c>
      <c r="BM109" s="27" t="n">
        <v>24</v>
      </c>
      <c r="BN109" s="27" t="n">
        <v>1.2</v>
      </c>
      <c r="BO109" s="27" t="n">
        <v>25.2</v>
      </c>
      <c r="BP109" s="1" t="s">
        <v>423</v>
      </c>
      <c r="BQ109" s="1" t="n">
        <v>71611168</v>
      </c>
      <c r="BR109" s="1" t="s">
        <v>426</v>
      </c>
      <c r="BS109" s="28" t="n">
        <v>0.05</v>
      </c>
      <c r="BT109" s="1" t="n">
        <f aca="false">IF(ISBLANK(G109),0,B109)</f>
        <v>0</v>
      </c>
      <c r="BU109" s="1" t="n">
        <f aca="false">IF(BT109=0,0,1)+BU108</f>
        <v>0</v>
      </c>
      <c r="BV109" s="22" t="str">
        <f aca="false">IFERROR(VLOOKUP(BW109,$BP$11:$BS$180,2,0),"")</f>
        <v/>
      </c>
      <c r="BW109" s="22" t="str">
        <f aca="false">IFERROR(INDEX($BT$11:$BT$180,MATCH(ROWS($I$10:I108),$BU$11:$BU$180,0),1),"")</f>
        <v/>
      </c>
      <c r="BX109" s="29" t="str">
        <f aca="false">IFERROR(VLOOKUP(BW109,BP109:BS278,3,0),"")</f>
        <v/>
      </c>
      <c r="BY109" s="30" t="str">
        <f aca="false">IFERROR(VLOOKUP(BW109,$B$11:$K$180,5,0),"")</f>
        <v/>
      </c>
      <c r="BZ109" s="29" t="str">
        <f aca="false">IFERROR(VLOOKUP(BW109,$B$11:$L$180,6,0),"")</f>
        <v/>
      </c>
      <c r="CA109" s="30" t="str">
        <f aca="false">IFERROR(VLOOKUP(BW109,$B$11:$K$180,9,0),"")</f>
        <v/>
      </c>
      <c r="CB109" s="31" t="str">
        <f aca="false">IFERROR(VLOOKUP(BW109,BP109:BS278,4,0),"")</f>
        <v/>
      </c>
      <c r="CC109" s="30" t="str">
        <f aca="false">IFERROR(VLOOKUP(BW109,$B$11:$K$180,10,0),"")</f>
        <v/>
      </c>
      <c r="CD109" s="30" t="str">
        <f aca="false">IFERROR(VLOOKUP(BW109,$B$11:$K$180,7,0),"")</f>
        <v/>
      </c>
    </row>
    <row r="110" customFormat="false" ht="14.75" hidden="false" customHeight="true" outlineLevel="0" collapsed="false">
      <c r="A110" s="32" t="s">
        <v>406</v>
      </c>
      <c r="B110" s="32" t="s">
        <v>427</v>
      </c>
      <c r="C110" s="32" t="s">
        <v>428</v>
      </c>
      <c r="D110" s="33" t="s">
        <v>429</v>
      </c>
      <c r="E110" s="34" t="n">
        <v>34.99</v>
      </c>
      <c r="F110" s="35" t="str">
        <f aca="false">IF($F$3=0.26,O110,IF($F$3=0.3,S110,IF($F$3=0.35,W110,IF($F$3=0.38,AA110,IF($F$3=0.4,AE110,IF($F$3=0.45,AI110,IF($F$3=0.46,AM110,IF($F$3=0.48,AQ110,IF($F$3=0.5,AU110,IF($F$3=0.52,AY110,IF($F$3=0.53,BC110,IF($F$3=0.4,BG110,IF($F$3=0.55,BK110,IF($F$3=0.58,BO110,""))))))))))))))</f>
        <v/>
      </c>
      <c r="G110" s="26"/>
      <c r="H110" s="35" t="str">
        <f aca="false">IFERROR(F110*G110,"")</f>
        <v/>
      </c>
      <c r="J110" s="13" t="e">
        <f aca="false">G110*(IF($F$3=0.26,M110,IF($F$3=0.3,Q110,IF($F$3=0.35,U110,IF($F$3=0.38,Y110,IF($F$3=0.4,AC110,IF($F$3=0.45,AG110,IF($F$3=0.46,AK110,IF($F$3=0.48,AO110,IF($F$3=0.5,AS110,IF($F$3=0.52,AW110,IF($F$3=0.53,BA110,IF($F$3=0.4,BE110,IF($F$3=0.55,BI110,IF($F$3=0.58,BM110,"")))))))))))))))</f>
        <v>#VALUE!</v>
      </c>
      <c r="K110" s="13" t="e">
        <f aca="false">G110*(IF($F$3=0.26,N110,IF($F$3=0.3,R110,IF($F$3=0.35,V110,IF($F$3=0.38,Z110,IF($F$3=0.4,AD110,IF($F$3=0.45,AH110,IF($F$3=0.46,AL110,IF($F$3=0.48,AP110,IF($F$3=0.5,AT110,IF($F$3=0.52,AX110,IF($F$3=0.53,BB110,IF($F$3=0.4,BF110,IF($F$3=0.55,BJ110,IF($F$3=0.58,BN110,"")))))))))))))))</f>
        <v>#VALUE!</v>
      </c>
      <c r="L110" s="1" t="s">
        <v>427</v>
      </c>
      <c r="M110" s="27" t="n">
        <v>24.66</v>
      </c>
      <c r="N110" s="27" t="n">
        <v>1.23</v>
      </c>
      <c r="O110" s="27" t="n">
        <v>25.89</v>
      </c>
      <c r="P110" s="1" t="s">
        <v>427</v>
      </c>
      <c r="Q110" s="27" t="n">
        <v>23.32</v>
      </c>
      <c r="R110" s="27" t="n">
        <v>1.17</v>
      </c>
      <c r="S110" s="27" t="n">
        <v>24.49</v>
      </c>
      <c r="T110" s="1" t="s">
        <v>427</v>
      </c>
      <c r="U110" s="21" t="n">
        <v>21.66</v>
      </c>
      <c r="V110" s="21" t="n">
        <v>1.08</v>
      </c>
      <c r="W110" s="21" t="n">
        <v>22.74</v>
      </c>
      <c r="X110" s="1" t="s">
        <v>427</v>
      </c>
      <c r="Y110" s="27" t="n">
        <v>20.66</v>
      </c>
      <c r="Z110" s="27" t="n">
        <v>1.03</v>
      </c>
      <c r="AA110" s="27" t="n">
        <v>21.69</v>
      </c>
      <c r="AB110" s="1" t="s">
        <v>427</v>
      </c>
      <c r="AC110" s="27" t="n">
        <v>19.99</v>
      </c>
      <c r="AD110" s="27" t="n">
        <v>1</v>
      </c>
      <c r="AE110" s="27" t="n">
        <v>20.99</v>
      </c>
      <c r="AF110" s="1" t="s">
        <v>427</v>
      </c>
      <c r="AG110" s="27" t="n">
        <v>18.32</v>
      </c>
      <c r="AH110" s="27" t="n">
        <v>0.92</v>
      </c>
      <c r="AI110" s="27" t="n">
        <v>19.24</v>
      </c>
      <c r="AJ110" s="1" t="s">
        <v>427</v>
      </c>
      <c r="AK110" s="27" t="n">
        <v>17.99</v>
      </c>
      <c r="AL110" s="27" t="n">
        <v>0.9</v>
      </c>
      <c r="AM110" s="27" t="n">
        <v>18.89</v>
      </c>
      <c r="AN110" s="1" t="s">
        <v>427</v>
      </c>
      <c r="AO110" s="27" t="n">
        <v>17.32</v>
      </c>
      <c r="AP110" s="27" t="n">
        <v>0.87</v>
      </c>
      <c r="AQ110" s="27" t="n">
        <v>18.19</v>
      </c>
      <c r="AR110" s="1" t="s">
        <v>427</v>
      </c>
      <c r="AS110" s="27" t="n">
        <v>16.67</v>
      </c>
      <c r="AT110" s="27" t="n">
        <v>0.83</v>
      </c>
      <c r="AU110" s="27" t="n">
        <v>17.5</v>
      </c>
      <c r="AV110" s="1" t="s">
        <v>427</v>
      </c>
      <c r="AW110" s="27" t="n">
        <v>16</v>
      </c>
      <c r="AX110" s="27" t="n">
        <v>0.8</v>
      </c>
      <c r="AY110" s="27" t="n">
        <v>16.8</v>
      </c>
      <c r="AZ110" s="1" t="s">
        <v>427</v>
      </c>
      <c r="BA110" s="27" t="n">
        <v>15.67</v>
      </c>
      <c r="BB110" s="27" t="n">
        <v>0.78</v>
      </c>
      <c r="BC110" s="27" t="n">
        <v>16.45</v>
      </c>
      <c r="BD110" s="1" t="s">
        <v>427</v>
      </c>
      <c r="BE110" s="27" t="n">
        <v>15.33</v>
      </c>
      <c r="BF110" s="27" t="n">
        <v>0.77</v>
      </c>
      <c r="BG110" s="27" t="n">
        <v>16.1</v>
      </c>
      <c r="BH110" s="1" t="s">
        <v>427</v>
      </c>
      <c r="BI110" s="27" t="n">
        <v>15</v>
      </c>
      <c r="BJ110" s="27" t="n">
        <v>0.75</v>
      </c>
      <c r="BK110" s="27" t="n">
        <v>15.75</v>
      </c>
      <c r="BL110" s="1" t="s">
        <v>427</v>
      </c>
      <c r="BM110" s="27" t="n">
        <v>14</v>
      </c>
      <c r="BN110" s="27" t="n">
        <v>0.7</v>
      </c>
      <c r="BO110" s="27" t="n">
        <v>14.7</v>
      </c>
      <c r="BP110" s="1" t="s">
        <v>427</v>
      </c>
      <c r="BQ110" s="1" t="n">
        <v>71611234</v>
      </c>
      <c r="BR110" s="1" t="s">
        <v>430</v>
      </c>
      <c r="BS110" s="28" t="n">
        <v>0.05</v>
      </c>
      <c r="BT110" s="1" t="n">
        <f aca="false">IF(ISBLANK(G110),0,B110)</f>
        <v>0</v>
      </c>
      <c r="BU110" s="1" t="n">
        <f aca="false">IF(BT110=0,0,1)+BU109</f>
        <v>0</v>
      </c>
      <c r="BV110" s="22" t="str">
        <f aca="false">IFERROR(VLOOKUP(BW110,$BP$11:$BS$180,2,0),"")</f>
        <v/>
      </c>
      <c r="BW110" s="22" t="str">
        <f aca="false">IFERROR(INDEX($BT$11:$BT$180,MATCH(ROWS($I$10:I109),$BU$11:$BU$180,0),1),"")</f>
        <v/>
      </c>
      <c r="BX110" s="29" t="str">
        <f aca="false">IFERROR(VLOOKUP(BW110,BP110:BS279,3,0),"")</f>
        <v/>
      </c>
      <c r="BY110" s="30" t="str">
        <f aca="false">IFERROR(VLOOKUP(BW110,$B$11:$K$180,5,0),"")</f>
        <v/>
      </c>
      <c r="BZ110" s="29" t="str">
        <f aca="false">IFERROR(VLOOKUP(BW110,$B$11:$L$180,6,0),"")</f>
        <v/>
      </c>
      <c r="CA110" s="30" t="str">
        <f aca="false">IFERROR(VLOOKUP(BW110,$B$11:$K$180,9,0),"")</f>
        <v/>
      </c>
      <c r="CB110" s="31" t="str">
        <f aca="false">IFERROR(VLOOKUP(BW110,BP110:BS279,4,0),"")</f>
        <v/>
      </c>
      <c r="CC110" s="30" t="str">
        <f aca="false">IFERROR(VLOOKUP(BW110,$B$11:$K$180,10,0),"")</f>
        <v/>
      </c>
      <c r="CD110" s="30" t="str">
        <f aca="false">IFERROR(VLOOKUP(BW110,$B$11:$K$180,7,0),"")</f>
        <v/>
      </c>
    </row>
    <row r="111" customFormat="false" ht="14.75" hidden="false" customHeight="true" outlineLevel="0" collapsed="false">
      <c r="A111" s="32" t="s">
        <v>406</v>
      </c>
      <c r="B111" s="32" t="s">
        <v>431</v>
      </c>
      <c r="C111" s="32" t="s">
        <v>432</v>
      </c>
      <c r="D111" s="33" t="s">
        <v>433</v>
      </c>
      <c r="E111" s="34" t="n">
        <v>59.99</v>
      </c>
      <c r="F111" s="35" t="str">
        <f aca="false">IF($F$3=0.26,O111,IF($F$3=0.3,S111,IF($F$3=0.35,W111,IF($F$3=0.38,AA111,IF($F$3=0.4,AE111,IF($F$3=0.45,AI111,IF($F$3=0.46,AM111,IF($F$3=0.48,AQ111,IF($F$3=0.5,AU111,IF($F$3=0.52,AY111,IF($F$3=0.53,BC111,IF($F$3=0.4,BG111,IF($F$3=0.55,BK111,IF($F$3=0.58,BO111,""))))))))))))))</f>
        <v/>
      </c>
      <c r="G111" s="26"/>
      <c r="H111" s="35" t="str">
        <f aca="false">IFERROR(F111*G111,"")</f>
        <v/>
      </c>
      <c r="J111" s="13" t="e">
        <f aca="false">G111*(IF($F$3=0.26,M111,IF($F$3=0.3,Q111,IF($F$3=0.35,U111,IF($F$3=0.38,Y111,IF($F$3=0.4,AC111,IF($F$3=0.45,AG111,IF($F$3=0.46,AK111,IF($F$3=0.48,AO111,IF($F$3=0.5,AS111,IF($F$3=0.52,AW111,IF($F$3=0.53,BA111,IF($F$3=0.4,BE111,IF($F$3=0.55,BI111,IF($F$3=0.58,BM111,"")))))))))))))))</f>
        <v>#VALUE!</v>
      </c>
      <c r="K111" s="13" t="e">
        <f aca="false">G111*(IF($F$3=0.26,N111,IF($F$3=0.3,R111,IF($F$3=0.35,V111,IF($F$3=0.38,Z111,IF($F$3=0.4,AD111,IF($F$3=0.45,AH111,IF($F$3=0.46,AL111,IF($F$3=0.48,AP111,IF($F$3=0.5,AT111,IF($F$3=0.52,AX111,IF($F$3=0.53,BB111,IF($F$3=0.4,BF111,IF($F$3=0.55,BJ111,IF($F$3=0.58,BN111,"")))))))))))))))</f>
        <v>#VALUE!</v>
      </c>
      <c r="L111" s="1" t="s">
        <v>431</v>
      </c>
      <c r="M111" s="27" t="n">
        <v>42.28</v>
      </c>
      <c r="N111" s="27" t="n">
        <v>2.11</v>
      </c>
      <c r="O111" s="27" t="n">
        <v>44.39</v>
      </c>
      <c r="P111" s="1" t="s">
        <v>431</v>
      </c>
      <c r="Q111" s="27" t="n">
        <v>39.99</v>
      </c>
      <c r="R111" s="27" t="n">
        <v>2</v>
      </c>
      <c r="S111" s="27" t="n">
        <v>41.99</v>
      </c>
      <c r="T111" s="1" t="s">
        <v>431</v>
      </c>
      <c r="U111" s="21" t="n">
        <v>37.13</v>
      </c>
      <c r="V111" s="21" t="n">
        <v>1.86</v>
      </c>
      <c r="W111" s="21" t="n">
        <v>38.99</v>
      </c>
      <c r="X111" s="1" t="s">
        <v>431</v>
      </c>
      <c r="Y111" s="27" t="n">
        <v>35.42</v>
      </c>
      <c r="Z111" s="27" t="n">
        <v>1.77</v>
      </c>
      <c r="AA111" s="27" t="n">
        <v>37.19</v>
      </c>
      <c r="AB111" s="1" t="s">
        <v>431</v>
      </c>
      <c r="AC111" s="27" t="n">
        <v>34.28</v>
      </c>
      <c r="AD111" s="27" t="n">
        <v>1.71</v>
      </c>
      <c r="AE111" s="27" t="n">
        <v>35.99</v>
      </c>
      <c r="AF111" s="1" t="s">
        <v>431</v>
      </c>
      <c r="AG111" s="27" t="n">
        <v>31.42</v>
      </c>
      <c r="AH111" s="27" t="n">
        <v>1.57</v>
      </c>
      <c r="AI111" s="27" t="n">
        <v>32.99</v>
      </c>
      <c r="AJ111" s="1" t="s">
        <v>431</v>
      </c>
      <c r="AK111" s="27" t="n">
        <v>30.85</v>
      </c>
      <c r="AL111" s="27" t="n">
        <v>1.54</v>
      </c>
      <c r="AM111" s="27" t="n">
        <v>32.39</v>
      </c>
      <c r="AN111" s="1" t="s">
        <v>431</v>
      </c>
      <c r="AO111" s="27" t="n">
        <v>29.7</v>
      </c>
      <c r="AP111" s="27" t="n">
        <v>1.49</v>
      </c>
      <c r="AQ111" s="27" t="n">
        <v>31.19</v>
      </c>
      <c r="AR111" s="1" t="s">
        <v>431</v>
      </c>
      <c r="AS111" s="27" t="n">
        <v>28.57</v>
      </c>
      <c r="AT111" s="27" t="n">
        <v>1.43</v>
      </c>
      <c r="AU111" s="27" t="n">
        <v>30</v>
      </c>
      <c r="AV111" s="1" t="s">
        <v>431</v>
      </c>
      <c r="AW111" s="27" t="n">
        <v>27.43</v>
      </c>
      <c r="AX111" s="27" t="n">
        <v>1.37</v>
      </c>
      <c r="AY111" s="27" t="n">
        <v>28.8</v>
      </c>
      <c r="AZ111" s="1" t="s">
        <v>431</v>
      </c>
      <c r="BA111" s="27" t="n">
        <v>26.86</v>
      </c>
      <c r="BB111" s="27" t="n">
        <v>1.34</v>
      </c>
      <c r="BC111" s="27" t="n">
        <v>28.2</v>
      </c>
      <c r="BD111" s="1" t="s">
        <v>431</v>
      </c>
      <c r="BE111" s="27" t="n">
        <v>26.29</v>
      </c>
      <c r="BF111" s="27" t="n">
        <v>1.31</v>
      </c>
      <c r="BG111" s="27" t="n">
        <v>27.6</v>
      </c>
      <c r="BH111" s="1" t="s">
        <v>431</v>
      </c>
      <c r="BI111" s="27" t="n">
        <v>25.71</v>
      </c>
      <c r="BJ111" s="27" t="n">
        <v>1.29</v>
      </c>
      <c r="BK111" s="27" t="n">
        <v>27</v>
      </c>
      <c r="BL111" s="1" t="s">
        <v>431</v>
      </c>
      <c r="BM111" s="27" t="n">
        <v>24</v>
      </c>
      <c r="BN111" s="27" t="n">
        <v>1.2</v>
      </c>
      <c r="BO111" s="27" t="n">
        <v>25.2</v>
      </c>
      <c r="BP111" s="1" t="s">
        <v>431</v>
      </c>
      <c r="BQ111" s="1" t="n">
        <v>71611236</v>
      </c>
      <c r="BR111" s="1" t="s">
        <v>434</v>
      </c>
      <c r="BS111" s="28" t="n">
        <v>0.05</v>
      </c>
      <c r="BT111" s="1" t="n">
        <f aca="false">IF(ISBLANK(G111),0,B111)</f>
        <v>0</v>
      </c>
      <c r="BU111" s="1" t="n">
        <f aca="false">IF(BT111=0,0,1)+BU110</f>
        <v>0</v>
      </c>
      <c r="BV111" s="22" t="str">
        <f aca="false">IFERROR(VLOOKUP(BW111,$BP$11:$BS$180,2,0),"")</f>
        <v/>
      </c>
      <c r="BW111" s="22" t="str">
        <f aca="false">IFERROR(INDEX($BT$11:$BT$180,MATCH(ROWS($I$10:I110),$BU$11:$BU$180,0),1),"")</f>
        <v/>
      </c>
      <c r="BX111" s="29" t="str">
        <f aca="false">IFERROR(VLOOKUP(BW111,BP111:BS280,3,0),"")</f>
        <v/>
      </c>
      <c r="BY111" s="30" t="str">
        <f aca="false">IFERROR(VLOOKUP(BW111,$B$11:$K$180,5,0),"")</f>
        <v/>
      </c>
      <c r="BZ111" s="29" t="str">
        <f aca="false">IFERROR(VLOOKUP(BW111,$B$11:$L$180,6,0),"")</f>
        <v/>
      </c>
      <c r="CA111" s="30" t="str">
        <f aca="false">IFERROR(VLOOKUP(BW111,$B$11:$K$180,9,0),"")</f>
        <v/>
      </c>
      <c r="CB111" s="31" t="str">
        <f aca="false">IFERROR(VLOOKUP(BW111,BP111:BS280,4,0),"")</f>
        <v/>
      </c>
      <c r="CC111" s="30" t="str">
        <f aca="false">IFERROR(VLOOKUP(BW111,$B$11:$K$180,10,0),"")</f>
        <v/>
      </c>
      <c r="CD111" s="30" t="str">
        <f aca="false">IFERROR(VLOOKUP(BW111,$B$11:$K$180,7,0),"")</f>
        <v/>
      </c>
    </row>
    <row r="112" customFormat="false" ht="14.75" hidden="false" customHeight="true" outlineLevel="0" collapsed="false">
      <c r="A112" s="32" t="s">
        <v>406</v>
      </c>
      <c r="B112" s="32" t="s">
        <v>435</v>
      </c>
      <c r="C112" s="32" t="s">
        <v>436</v>
      </c>
      <c r="D112" s="33" t="s">
        <v>437</v>
      </c>
      <c r="E112" s="34" t="n">
        <v>34.99</v>
      </c>
      <c r="F112" s="35" t="str">
        <f aca="false">IF($F$3=0.26,O112,IF($F$3=0.3,S112,IF($F$3=0.35,W112,IF($F$3=0.38,AA112,IF($F$3=0.4,AE112,IF($F$3=0.45,AI112,IF($F$3=0.46,AM112,IF($F$3=0.48,AQ112,IF($F$3=0.5,AU112,IF($F$3=0.52,AY112,IF($F$3=0.53,BC112,IF($F$3=0.4,BG112,IF($F$3=0.55,BK112,IF($F$3=0.58,BO112,""))))))))))))))</f>
        <v/>
      </c>
      <c r="G112" s="26"/>
      <c r="H112" s="35" t="str">
        <f aca="false">IFERROR(F112*G112,"")</f>
        <v/>
      </c>
      <c r="J112" s="13" t="e">
        <f aca="false">G112*(IF($F$3=0.26,M112,IF($F$3=0.3,Q112,IF($F$3=0.35,U112,IF($F$3=0.38,Y112,IF($F$3=0.4,AC112,IF($F$3=0.45,AG112,IF($F$3=0.46,AK112,IF($F$3=0.48,AO112,IF($F$3=0.5,AS112,IF($F$3=0.52,AW112,IF($F$3=0.53,BA112,IF($F$3=0.4,BE112,IF($F$3=0.55,BI112,IF($F$3=0.58,BM112,"")))))))))))))))</f>
        <v>#VALUE!</v>
      </c>
      <c r="K112" s="13" t="e">
        <f aca="false">G112*(IF($F$3=0.26,N112,IF($F$3=0.3,R112,IF($F$3=0.35,V112,IF($F$3=0.38,Z112,IF($F$3=0.4,AD112,IF($F$3=0.45,AH112,IF($F$3=0.46,AL112,IF($F$3=0.48,AP112,IF($F$3=0.5,AT112,IF($F$3=0.52,AX112,IF($F$3=0.53,BB112,IF($F$3=0.4,BF112,IF($F$3=0.55,BJ112,IF($F$3=0.58,BN112,"")))))))))))))))</f>
        <v>#VALUE!</v>
      </c>
      <c r="L112" s="1" t="s">
        <v>435</v>
      </c>
      <c r="M112" s="27" t="n">
        <v>24.66</v>
      </c>
      <c r="N112" s="27" t="n">
        <v>1.23</v>
      </c>
      <c r="O112" s="27" t="n">
        <v>25.89</v>
      </c>
      <c r="P112" s="1" t="s">
        <v>435</v>
      </c>
      <c r="Q112" s="27" t="n">
        <v>23.32</v>
      </c>
      <c r="R112" s="27" t="n">
        <v>1.17</v>
      </c>
      <c r="S112" s="27" t="n">
        <v>24.49</v>
      </c>
      <c r="T112" s="1" t="s">
        <v>435</v>
      </c>
      <c r="U112" s="21" t="n">
        <v>21.66</v>
      </c>
      <c r="V112" s="21" t="n">
        <v>1.08</v>
      </c>
      <c r="W112" s="21" t="n">
        <v>22.74</v>
      </c>
      <c r="X112" s="1" t="s">
        <v>435</v>
      </c>
      <c r="Y112" s="27" t="n">
        <v>20.66</v>
      </c>
      <c r="Z112" s="27" t="n">
        <v>1.03</v>
      </c>
      <c r="AA112" s="27" t="n">
        <v>21.69</v>
      </c>
      <c r="AB112" s="1" t="s">
        <v>435</v>
      </c>
      <c r="AC112" s="27" t="n">
        <v>19.99</v>
      </c>
      <c r="AD112" s="27" t="n">
        <v>1</v>
      </c>
      <c r="AE112" s="27" t="n">
        <v>20.99</v>
      </c>
      <c r="AF112" s="1" t="s">
        <v>435</v>
      </c>
      <c r="AG112" s="27" t="n">
        <v>18.32</v>
      </c>
      <c r="AH112" s="27" t="n">
        <v>0.92</v>
      </c>
      <c r="AI112" s="27" t="n">
        <v>19.24</v>
      </c>
      <c r="AJ112" s="1" t="s">
        <v>435</v>
      </c>
      <c r="AK112" s="27" t="n">
        <v>17.99</v>
      </c>
      <c r="AL112" s="27" t="n">
        <v>0.9</v>
      </c>
      <c r="AM112" s="27" t="n">
        <v>18.89</v>
      </c>
      <c r="AN112" s="1" t="s">
        <v>435</v>
      </c>
      <c r="AO112" s="27" t="n">
        <v>17.32</v>
      </c>
      <c r="AP112" s="27" t="n">
        <v>0.87</v>
      </c>
      <c r="AQ112" s="27" t="n">
        <v>18.19</v>
      </c>
      <c r="AR112" s="1" t="s">
        <v>435</v>
      </c>
      <c r="AS112" s="27" t="n">
        <v>16.67</v>
      </c>
      <c r="AT112" s="27" t="n">
        <v>0.83</v>
      </c>
      <c r="AU112" s="27" t="n">
        <v>17.5</v>
      </c>
      <c r="AV112" s="1" t="s">
        <v>435</v>
      </c>
      <c r="AW112" s="27" t="n">
        <v>16</v>
      </c>
      <c r="AX112" s="27" t="n">
        <v>0.8</v>
      </c>
      <c r="AY112" s="27" t="n">
        <v>16.8</v>
      </c>
      <c r="AZ112" s="1" t="s">
        <v>435</v>
      </c>
      <c r="BA112" s="27" t="n">
        <v>15.67</v>
      </c>
      <c r="BB112" s="27" t="n">
        <v>0.78</v>
      </c>
      <c r="BC112" s="27" t="n">
        <v>16.45</v>
      </c>
      <c r="BD112" s="1" t="s">
        <v>435</v>
      </c>
      <c r="BE112" s="27" t="n">
        <v>15.33</v>
      </c>
      <c r="BF112" s="27" t="n">
        <v>0.77</v>
      </c>
      <c r="BG112" s="27" t="n">
        <v>16.1</v>
      </c>
      <c r="BH112" s="1" t="s">
        <v>435</v>
      </c>
      <c r="BI112" s="27" t="n">
        <v>15</v>
      </c>
      <c r="BJ112" s="27" t="n">
        <v>0.75</v>
      </c>
      <c r="BK112" s="27" t="n">
        <v>15.75</v>
      </c>
      <c r="BL112" s="1" t="s">
        <v>435</v>
      </c>
      <c r="BM112" s="27" t="n">
        <v>14</v>
      </c>
      <c r="BN112" s="27" t="n">
        <v>0.7</v>
      </c>
      <c r="BO112" s="27" t="n">
        <v>14.7</v>
      </c>
      <c r="BP112" s="1" t="s">
        <v>435</v>
      </c>
      <c r="BQ112" s="1" t="n">
        <v>71611271</v>
      </c>
      <c r="BR112" s="1" t="s">
        <v>438</v>
      </c>
      <c r="BS112" s="28" t="n">
        <v>0.05</v>
      </c>
      <c r="BT112" s="1" t="n">
        <f aca="false">IF(ISBLANK(G112),0,B112)</f>
        <v>0</v>
      </c>
      <c r="BU112" s="1" t="n">
        <f aca="false">IF(BT112=0,0,1)+BU111</f>
        <v>0</v>
      </c>
      <c r="BV112" s="22" t="str">
        <f aca="false">IFERROR(VLOOKUP(BW112,$BP$11:$BS$180,2,0),"")</f>
        <v/>
      </c>
      <c r="BW112" s="22" t="str">
        <f aca="false">IFERROR(INDEX($BT$11:$BT$180,MATCH(ROWS($I$10:I111),$BU$11:$BU$180,0),1),"")</f>
        <v/>
      </c>
      <c r="BX112" s="29" t="str">
        <f aca="false">IFERROR(VLOOKUP(BW112,BP112:BS281,3,0),"")</f>
        <v/>
      </c>
      <c r="BY112" s="30" t="str">
        <f aca="false">IFERROR(VLOOKUP(BW112,$B$11:$K$180,5,0),"")</f>
        <v/>
      </c>
      <c r="BZ112" s="29" t="str">
        <f aca="false">IFERROR(VLOOKUP(BW112,$B$11:$L$180,6,0),"")</f>
        <v/>
      </c>
      <c r="CA112" s="30" t="str">
        <f aca="false">IFERROR(VLOOKUP(BW112,$B$11:$K$180,9,0),"")</f>
        <v/>
      </c>
      <c r="CB112" s="31" t="str">
        <f aca="false">IFERROR(VLOOKUP(BW112,BP112:BS281,4,0),"")</f>
        <v/>
      </c>
      <c r="CC112" s="30" t="str">
        <f aca="false">IFERROR(VLOOKUP(BW112,$B$11:$K$180,10,0),"")</f>
        <v/>
      </c>
      <c r="CD112" s="30" t="str">
        <f aca="false">IFERROR(VLOOKUP(BW112,$B$11:$K$180,7,0),"")</f>
        <v/>
      </c>
    </row>
    <row r="113" customFormat="false" ht="14.75" hidden="false" customHeight="true" outlineLevel="0" collapsed="false">
      <c r="A113" s="32" t="s">
        <v>406</v>
      </c>
      <c r="B113" s="32" t="s">
        <v>439</v>
      </c>
      <c r="C113" s="32" t="s">
        <v>440</v>
      </c>
      <c r="D113" s="33" t="s">
        <v>441</v>
      </c>
      <c r="E113" s="34" t="n">
        <v>14.99</v>
      </c>
      <c r="F113" s="35" t="str">
        <f aca="false">IF($F$3=0.26,O113,IF($F$3=0.3,S113,IF($F$3=0.35,W113,IF($F$3=0.38,AA113,IF($F$3=0.4,AE113,IF($F$3=0.45,AI113,IF($F$3=0.46,AM113,IF($F$3=0.48,AQ113,IF($F$3=0.5,AU113,IF($F$3=0.52,AY113,IF($F$3=0.53,BC113,IF($F$3=0.4,BG113,IF($F$3=0.55,BK113,IF($F$3=0.58,BO113,""))))))))))))))</f>
        <v/>
      </c>
      <c r="G113" s="26"/>
      <c r="H113" s="35" t="str">
        <f aca="false">IFERROR(F113*G113,"")</f>
        <v/>
      </c>
      <c r="J113" s="13" t="e">
        <f aca="false">G113*(IF($F$3=0.26,M113,IF($F$3=0.3,Q113,IF($F$3=0.35,U113,IF($F$3=0.38,Y113,IF($F$3=0.4,AC113,IF($F$3=0.45,AG113,IF($F$3=0.46,AK113,IF($F$3=0.48,AO113,IF($F$3=0.5,AS113,IF($F$3=0.52,AW113,IF($F$3=0.53,BA113,IF($F$3=0.4,BE113,IF($F$3=0.55,BI113,IF($F$3=0.58,BM113,"")))))))))))))))</f>
        <v>#VALUE!</v>
      </c>
      <c r="K113" s="13" t="e">
        <f aca="false">G113*(IF($F$3=0.26,N113,IF($F$3=0.3,R113,IF($F$3=0.35,V113,IF($F$3=0.38,Z113,IF($F$3=0.4,AD113,IF($F$3=0.45,AH113,IF($F$3=0.46,AL113,IF($F$3=0.48,AP113,IF($F$3=0.5,AT113,IF($F$3=0.52,AX113,IF($F$3=0.53,BB113,IF($F$3=0.4,BF113,IF($F$3=0.55,BJ113,IF($F$3=0.58,BN113,"")))))))))))))))</f>
        <v>#VALUE!</v>
      </c>
      <c r="L113" s="1" t="s">
        <v>439</v>
      </c>
      <c r="M113" s="27" t="n">
        <v>10.56</v>
      </c>
      <c r="N113" s="27" t="n">
        <v>0.53</v>
      </c>
      <c r="O113" s="27" t="n">
        <v>11.09</v>
      </c>
      <c r="P113" s="1" t="s">
        <v>439</v>
      </c>
      <c r="Q113" s="27" t="n">
        <v>9.99</v>
      </c>
      <c r="R113" s="27" t="n">
        <v>0.5</v>
      </c>
      <c r="S113" s="27" t="n">
        <v>10.49</v>
      </c>
      <c r="T113" s="1" t="s">
        <v>439</v>
      </c>
      <c r="U113" s="21" t="n">
        <v>9.28</v>
      </c>
      <c r="V113" s="21" t="n">
        <v>0.46</v>
      </c>
      <c r="W113" s="21" t="n">
        <v>9.74</v>
      </c>
      <c r="X113" s="1" t="s">
        <v>439</v>
      </c>
      <c r="Y113" s="27" t="n">
        <v>8.85</v>
      </c>
      <c r="Z113" s="27" t="n">
        <v>0.44</v>
      </c>
      <c r="AA113" s="27" t="n">
        <v>9.29</v>
      </c>
      <c r="AB113" s="1" t="s">
        <v>439</v>
      </c>
      <c r="AC113" s="27" t="n">
        <v>8.56</v>
      </c>
      <c r="AD113" s="27" t="n">
        <v>0.43</v>
      </c>
      <c r="AE113" s="27" t="n">
        <v>8.99</v>
      </c>
      <c r="AF113" s="1" t="s">
        <v>439</v>
      </c>
      <c r="AG113" s="27" t="n">
        <v>7.85</v>
      </c>
      <c r="AH113" s="27" t="n">
        <v>0.39</v>
      </c>
      <c r="AI113" s="27" t="n">
        <v>8.24</v>
      </c>
      <c r="AJ113" s="1" t="s">
        <v>439</v>
      </c>
      <c r="AK113" s="27" t="n">
        <v>7.7</v>
      </c>
      <c r="AL113" s="27" t="n">
        <v>0.39</v>
      </c>
      <c r="AM113" s="27" t="n">
        <v>8.09</v>
      </c>
      <c r="AN113" s="1" t="s">
        <v>439</v>
      </c>
      <c r="AO113" s="27" t="n">
        <v>7.42</v>
      </c>
      <c r="AP113" s="27" t="n">
        <v>0.37</v>
      </c>
      <c r="AQ113" s="27" t="n">
        <v>7.79</v>
      </c>
      <c r="AR113" s="1" t="s">
        <v>439</v>
      </c>
      <c r="AS113" s="27" t="n">
        <v>7.14</v>
      </c>
      <c r="AT113" s="27" t="n">
        <v>0.36</v>
      </c>
      <c r="AU113" s="27" t="n">
        <v>7.5</v>
      </c>
      <c r="AV113" s="1" t="s">
        <v>439</v>
      </c>
      <c r="AW113" s="27" t="n">
        <v>6.86</v>
      </c>
      <c r="AX113" s="27" t="n">
        <v>0.34</v>
      </c>
      <c r="AY113" s="27" t="n">
        <v>7.2</v>
      </c>
      <c r="AZ113" s="1" t="s">
        <v>439</v>
      </c>
      <c r="BA113" s="27" t="n">
        <v>6.71</v>
      </c>
      <c r="BB113" s="27" t="n">
        <v>0.34</v>
      </c>
      <c r="BC113" s="27" t="n">
        <v>7.05</v>
      </c>
      <c r="BD113" s="1" t="s">
        <v>439</v>
      </c>
      <c r="BE113" s="27" t="n">
        <v>6.57</v>
      </c>
      <c r="BF113" s="27" t="n">
        <v>0.33</v>
      </c>
      <c r="BG113" s="27" t="n">
        <v>6.9</v>
      </c>
      <c r="BH113" s="1" t="s">
        <v>439</v>
      </c>
      <c r="BI113" s="27" t="n">
        <v>6.43</v>
      </c>
      <c r="BJ113" s="27" t="n">
        <v>0.32</v>
      </c>
      <c r="BK113" s="27" t="n">
        <v>6.75</v>
      </c>
      <c r="BL113" s="1" t="s">
        <v>439</v>
      </c>
      <c r="BM113" s="27" t="n">
        <v>6</v>
      </c>
      <c r="BN113" s="27" t="n">
        <v>0.3</v>
      </c>
      <c r="BO113" s="27" t="n">
        <v>6.3</v>
      </c>
      <c r="BP113" s="1" t="s">
        <v>439</v>
      </c>
      <c r="BQ113" s="1" t="n">
        <v>71611634</v>
      </c>
      <c r="BR113" s="1" t="s">
        <v>442</v>
      </c>
      <c r="BS113" s="28" t="n">
        <v>0.05</v>
      </c>
      <c r="BT113" s="1" t="n">
        <f aca="false">IF(ISBLANK(G113),0,B113)</f>
        <v>0</v>
      </c>
      <c r="BU113" s="1" t="n">
        <f aca="false">IF(BT113=0,0,1)+BU112</f>
        <v>0</v>
      </c>
      <c r="BV113" s="22" t="str">
        <f aca="false">IFERROR(VLOOKUP(BW113,$BP$11:$BS$180,2,0),"")</f>
        <v/>
      </c>
      <c r="BW113" s="22" t="str">
        <f aca="false">IFERROR(INDEX($BT$11:$BT$180,MATCH(ROWS($I$10:I112),$BU$11:$BU$180,0),1),"")</f>
        <v/>
      </c>
      <c r="BX113" s="29" t="str">
        <f aca="false">IFERROR(VLOOKUP(BW113,BP113:BS282,3,0),"")</f>
        <v/>
      </c>
      <c r="BY113" s="30" t="str">
        <f aca="false">IFERROR(VLOOKUP(BW113,$B$11:$K$180,5,0),"")</f>
        <v/>
      </c>
      <c r="BZ113" s="29" t="str">
        <f aca="false">IFERROR(VLOOKUP(BW113,$B$11:$L$180,6,0),"")</f>
        <v/>
      </c>
      <c r="CA113" s="30" t="str">
        <f aca="false">IFERROR(VLOOKUP(BW113,$B$11:$K$180,9,0),"")</f>
        <v/>
      </c>
      <c r="CB113" s="31" t="str">
        <f aca="false">IFERROR(VLOOKUP(BW113,BP113:BS282,4,0),"")</f>
        <v/>
      </c>
      <c r="CC113" s="30" t="str">
        <f aca="false">IFERROR(VLOOKUP(BW113,$B$11:$K$180,10,0),"")</f>
        <v/>
      </c>
      <c r="CD113" s="30" t="str">
        <f aca="false">IFERROR(VLOOKUP(BW113,$B$11:$K$180,7,0),"")</f>
        <v/>
      </c>
    </row>
    <row r="114" customFormat="false" ht="14.75" hidden="false" customHeight="true" outlineLevel="0" collapsed="false">
      <c r="A114" s="32" t="s">
        <v>406</v>
      </c>
      <c r="B114" s="32" t="s">
        <v>443</v>
      </c>
      <c r="C114" s="32" t="s">
        <v>444</v>
      </c>
      <c r="D114" s="33" t="s">
        <v>445</v>
      </c>
      <c r="E114" s="34" t="n">
        <v>14.99</v>
      </c>
      <c r="F114" s="35" t="str">
        <f aca="false">IF($F$3=0.26,O114,IF($F$3=0.3,S114,IF($F$3=0.35,W114,IF($F$3=0.38,AA114,IF($F$3=0.4,AE114,IF($F$3=0.45,AI114,IF($F$3=0.46,AM114,IF($F$3=0.48,AQ114,IF($F$3=0.5,AU114,IF($F$3=0.52,AY114,IF($F$3=0.53,BC114,IF($F$3=0.4,BG114,IF($F$3=0.55,BK114,IF($F$3=0.58,BO114,""))))))))))))))</f>
        <v/>
      </c>
      <c r="G114" s="26"/>
      <c r="H114" s="35" t="str">
        <f aca="false">IFERROR(F114*G114,"")</f>
        <v/>
      </c>
      <c r="J114" s="13" t="e">
        <f aca="false">G114*(IF($F$3=0.26,M114,IF($F$3=0.3,Q114,IF($F$3=0.35,U114,IF($F$3=0.38,Y114,IF($F$3=0.4,AC114,IF($F$3=0.45,AG114,IF($F$3=0.46,AK114,IF($F$3=0.48,AO114,IF($F$3=0.5,AS114,IF($F$3=0.52,AW114,IF($F$3=0.53,BA114,IF($F$3=0.4,BE114,IF($F$3=0.55,BI114,IF($F$3=0.58,BM114,"")))))))))))))))</f>
        <v>#VALUE!</v>
      </c>
      <c r="K114" s="13" t="e">
        <f aca="false">G114*(IF($F$3=0.26,N114,IF($F$3=0.3,R114,IF($F$3=0.35,V114,IF($F$3=0.38,Z114,IF($F$3=0.4,AD114,IF($F$3=0.45,AH114,IF($F$3=0.46,AL114,IF($F$3=0.48,AP114,IF($F$3=0.5,AT114,IF($F$3=0.52,AX114,IF($F$3=0.53,BB114,IF($F$3=0.4,BF114,IF($F$3=0.55,BJ114,IF($F$3=0.58,BN114,"")))))))))))))))</f>
        <v>#VALUE!</v>
      </c>
      <c r="L114" s="1" t="s">
        <v>443</v>
      </c>
      <c r="M114" s="27" t="n">
        <v>10.56</v>
      </c>
      <c r="N114" s="27" t="n">
        <v>0.53</v>
      </c>
      <c r="O114" s="27" t="n">
        <v>11.09</v>
      </c>
      <c r="P114" s="1" t="s">
        <v>443</v>
      </c>
      <c r="Q114" s="27" t="n">
        <v>9.99</v>
      </c>
      <c r="R114" s="27" t="n">
        <v>0.5</v>
      </c>
      <c r="S114" s="27" t="n">
        <v>10.49</v>
      </c>
      <c r="T114" s="1" t="s">
        <v>443</v>
      </c>
      <c r="U114" s="21" t="n">
        <v>9.28</v>
      </c>
      <c r="V114" s="21" t="n">
        <v>0.46</v>
      </c>
      <c r="W114" s="21" t="n">
        <v>9.74</v>
      </c>
      <c r="X114" s="1" t="s">
        <v>443</v>
      </c>
      <c r="Y114" s="27" t="n">
        <v>8.85</v>
      </c>
      <c r="Z114" s="27" t="n">
        <v>0.44</v>
      </c>
      <c r="AA114" s="27" t="n">
        <v>9.29</v>
      </c>
      <c r="AB114" s="1" t="s">
        <v>443</v>
      </c>
      <c r="AC114" s="27" t="n">
        <v>8.56</v>
      </c>
      <c r="AD114" s="27" t="n">
        <v>0.43</v>
      </c>
      <c r="AE114" s="27" t="n">
        <v>8.99</v>
      </c>
      <c r="AF114" s="1" t="s">
        <v>443</v>
      </c>
      <c r="AG114" s="27" t="n">
        <v>7.85</v>
      </c>
      <c r="AH114" s="27" t="n">
        <v>0.39</v>
      </c>
      <c r="AI114" s="27" t="n">
        <v>8.24</v>
      </c>
      <c r="AJ114" s="1" t="s">
        <v>443</v>
      </c>
      <c r="AK114" s="27" t="n">
        <v>7.7</v>
      </c>
      <c r="AL114" s="27" t="n">
        <v>0.39</v>
      </c>
      <c r="AM114" s="27" t="n">
        <v>8.09</v>
      </c>
      <c r="AN114" s="1" t="s">
        <v>443</v>
      </c>
      <c r="AO114" s="27" t="n">
        <v>7.42</v>
      </c>
      <c r="AP114" s="27" t="n">
        <v>0.37</v>
      </c>
      <c r="AQ114" s="27" t="n">
        <v>7.79</v>
      </c>
      <c r="AR114" s="1" t="s">
        <v>443</v>
      </c>
      <c r="AS114" s="27" t="n">
        <v>7.14</v>
      </c>
      <c r="AT114" s="27" t="n">
        <v>0.36</v>
      </c>
      <c r="AU114" s="27" t="n">
        <v>7.5</v>
      </c>
      <c r="AV114" s="1" t="s">
        <v>443</v>
      </c>
      <c r="AW114" s="27" t="n">
        <v>6.86</v>
      </c>
      <c r="AX114" s="27" t="n">
        <v>0.34</v>
      </c>
      <c r="AY114" s="27" t="n">
        <v>7.2</v>
      </c>
      <c r="AZ114" s="1" t="s">
        <v>443</v>
      </c>
      <c r="BA114" s="27" t="n">
        <v>6.71</v>
      </c>
      <c r="BB114" s="27" t="n">
        <v>0.34</v>
      </c>
      <c r="BC114" s="27" t="n">
        <v>7.05</v>
      </c>
      <c r="BD114" s="1" t="s">
        <v>443</v>
      </c>
      <c r="BE114" s="27" t="n">
        <v>6.57</v>
      </c>
      <c r="BF114" s="27" t="n">
        <v>0.33</v>
      </c>
      <c r="BG114" s="27" t="n">
        <v>6.9</v>
      </c>
      <c r="BH114" s="1" t="s">
        <v>443</v>
      </c>
      <c r="BI114" s="27" t="n">
        <v>6.43</v>
      </c>
      <c r="BJ114" s="27" t="n">
        <v>0.32</v>
      </c>
      <c r="BK114" s="27" t="n">
        <v>6.75</v>
      </c>
      <c r="BL114" s="1" t="s">
        <v>443</v>
      </c>
      <c r="BM114" s="27" t="n">
        <v>6</v>
      </c>
      <c r="BN114" s="27" t="n">
        <v>0.3</v>
      </c>
      <c r="BO114" s="27" t="n">
        <v>6.3</v>
      </c>
      <c r="BP114" s="1" t="s">
        <v>443</v>
      </c>
      <c r="BQ114" s="1" t="n">
        <v>71610647</v>
      </c>
      <c r="BR114" s="1" t="s">
        <v>446</v>
      </c>
      <c r="BS114" s="28" t="n">
        <v>0.05</v>
      </c>
      <c r="BT114" s="1" t="n">
        <f aca="false">IF(ISBLANK(G114),0,B114)</f>
        <v>0</v>
      </c>
      <c r="BU114" s="1" t="n">
        <f aca="false">IF(BT114=0,0,1)+BU113</f>
        <v>0</v>
      </c>
      <c r="BV114" s="22" t="str">
        <f aca="false">IFERROR(VLOOKUP(BW114,$BP$11:$BS$180,2,0),"")</f>
        <v/>
      </c>
      <c r="BW114" s="22" t="str">
        <f aca="false">IFERROR(INDEX($BT$11:$BT$180,MATCH(ROWS($I$10:I113),$BU$11:$BU$180,0),1),"")</f>
        <v/>
      </c>
      <c r="BX114" s="29" t="str">
        <f aca="false">IFERROR(VLOOKUP(BW114,BP114:BS283,3,0),"")</f>
        <v/>
      </c>
      <c r="BY114" s="30" t="str">
        <f aca="false">IFERROR(VLOOKUP(BW114,$B$11:$K$180,5,0),"")</f>
        <v/>
      </c>
      <c r="BZ114" s="29" t="str">
        <f aca="false">IFERROR(VLOOKUP(BW114,$B$11:$L$180,6,0),"")</f>
        <v/>
      </c>
      <c r="CA114" s="30" t="str">
        <f aca="false">IFERROR(VLOOKUP(BW114,$B$11:$K$180,9,0),"")</f>
        <v/>
      </c>
      <c r="CB114" s="31" t="str">
        <f aca="false">IFERROR(VLOOKUP(BW114,BP114:BS283,4,0),"")</f>
        <v/>
      </c>
      <c r="CC114" s="30" t="str">
        <f aca="false">IFERROR(VLOOKUP(BW114,$B$11:$K$180,10,0),"")</f>
        <v/>
      </c>
      <c r="CD114" s="30" t="str">
        <f aca="false">IFERROR(VLOOKUP(BW114,$B$11:$K$180,7,0),"")</f>
        <v/>
      </c>
    </row>
    <row r="115" customFormat="false" ht="14.75" hidden="false" customHeight="true" outlineLevel="0" collapsed="false">
      <c r="A115" s="32" t="s">
        <v>406</v>
      </c>
      <c r="B115" s="32" t="s">
        <v>447</v>
      </c>
      <c r="C115" s="32" t="s">
        <v>448</v>
      </c>
      <c r="D115" s="33" t="s">
        <v>449</v>
      </c>
      <c r="E115" s="34" t="n">
        <v>9.99</v>
      </c>
      <c r="F115" s="35" t="str">
        <f aca="false">IF($F$3=0.26,O115,IF($F$3=0.3,S115,IF($F$3=0.35,W115,IF($F$3=0.38,AA115,IF($F$3=0.4,AE115,IF($F$3=0.45,AI115,IF($F$3=0.46,AM115,IF($F$3=0.48,AQ115,IF($F$3=0.5,AU115,IF($F$3=0.52,AY115,IF($F$3=0.53,BC115,IF($F$3=0.4,BG115,IF($F$3=0.55,BK115,IF($F$3=0.58,BO115,""))))))))))))))</f>
        <v/>
      </c>
      <c r="G115" s="26"/>
      <c r="H115" s="35" t="str">
        <f aca="false">IFERROR(F115*G115,"")</f>
        <v/>
      </c>
      <c r="J115" s="13" t="e">
        <f aca="false">G115*(IF($F$3=0.26,M115,IF($F$3=0.3,Q115,IF($F$3=0.35,U115,IF($F$3=0.38,Y115,IF($F$3=0.4,AC115,IF($F$3=0.45,AG115,IF($F$3=0.46,AK115,IF($F$3=0.48,AO115,IF($F$3=0.5,AS115,IF($F$3=0.52,AW115,IF($F$3=0.53,BA115,IF($F$3=0.4,BE115,IF($F$3=0.55,BI115,IF($F$3=0.58,BM115,"")))))))))))))))</f>
        <v>#VALUE!</v>
      </c>
      <c r="K115" s="13" t="e">
        <f aca="false">G115*(IF($F$3=0.26,N115,IF($F$3=0.3,R115,IF($F$3=0.35,V115,IF($F$3=0.38,Z115,IF($F$3=0.4,AD115,IF($F$3=0.45,AH115,IF($F$3=0.46,AL115,IF($F$3=0.48,AP115,IF($F$3=0.5,AT115,IF($F$3=0.52,AX115,IF($F$3=0.53,BB115,IF($F$3=0.4,BF115,IF($F$3=0.55,BJ115,IF($F$3=0.58,BN115,"")))))))))))))))</f>
        <v>#VALUE!</v>
      </c>
      <c r="L115" s="1" t="s">
        <v>447</v>
      </c>
      <c r="M115" s="27" t="n">
        <v>7.04</v>
      </c>
      <c r="N115" s="27" t="n">
        <v>0.35</v>
      </c>
      <c r="O115" s="27" t="n">
        <v>7.39</v>
      </c>
      <c r="P115" s="1" t="s">
        <v>447</v>
      </c>
      <c r="Q115" s="27" t="n">
        <v>6.66</v>
      </c>
      <c r="R115" s="27" t="n">
        <v>0.33</v>
      </c>
      <c r="S115" s="27" t="n">
        <v>6.99</v>
      </c>
      <c r="T115" s="1" t="s">
        <v>447</v>
      </c>
      <c r="U115" s="21" t="n">
        <v>6.18</v>
      </c>
      <c r="V115" s="21" t="n">
        <v>0.31</v>
      </c>
      <c r="W115" s="21" t="n">
        <v>6.49</v>
      </c>
      <c r="X115" s="1" t="s">
        <v>447</v>
      </c>
      <c r="Y115" s="27" t="n">
        <v>5.9</v>
      </c>
      <c r="Z115" s="27" t="n">
        <v>0.29</v>
      </c>
      <c r="AA115" s="27" t="n">
        <v>6.19</v>
      </c>
      <c r="AB115" s="1" t="s">
        <v>447</v>
      </c>
      <c r="AC115" s="27" t="n">
        <v>5.7</v>
      </c>
      <c r="AD115" s="27" t="n">
        <v>0.29</v>
      </c>
      <c r="AE115" s="27" t="n">
        <v>5.99</v>
      </c>
      <c r="AF115" s="1" t="s">
        <v>447</v>
      </c>
      <c r="AG115" s="27" t="n">
        <v>5.23</v>
      </c>
      <c r="AH115" s="27" t="n">
        <v>0.26</v>
      </c>
      <c r="AI115" s="27" t="n">
        <v>5.49</v>
      </c>
      <c r="AJ115" s="1" t="s">
        <v>447</v>
      </c>
      <c r="AK115" s="27" t="n">
        <v>5.13</v>
      </c>
      <c r="AL115" s="27" t="n">
        <v>0.26</v>
      </c>
      <c r="AM115" s="27" t="n">
        <v>5.39</v>
      </c>
      <c r="AN115" s="1" t="s">
        <v>447</v>
      </c>
      <c r="AO115" s="27" t="n">
        <v>4.94</v>
      </c>
      <c r="AP115" s="27" t="n">
        <v>0.25</v>
      </c>
      <c r="AQ115" s="27" t="n">
        <v>5.19</v>
      </c>
      <c r="AR115" s="1" t="s">
        <v>447</v>
      </c>
      <c r="AS115" s="27" t="n">
        <v>4.76</v>
      </c>
      <c r="AT115" s="27" t="n">
        <v>0.24</v>
      </c>
      <c r="AU115" s="27" t="n">
        <v>5</v>
      </c>
      <c r="AV115" s="1" t="s">
        <v>447</v>
      </c>
      <c r="AW115" s="27" t="n">
        <v>4.57</v>
      </c>
      <c r="AX115" s="27" t="n">
        <v>0.23</v>
      </c>
      <c r="AY115" s="27" t="n">
        <v>4.8</v>
      </c>
      <c r="AZ115" s="1" t="s">
        <v>447</v>
      </c>
      <c r="BA115" s="27" t="n">
        <v>4.48</v>
      </c>
      <c r="BB115" s="27" t="n">
        <v>0.22</v>
      </c>
      <c r="BC115" s="27" t="n">
        <v>4.7</v>
      </c>
      <c r="BD115" s="1" t="s">
        <v>447</v>
      </c>
      <c r="BE115" s="27" t="n">
        <v>4.38</v>
      </c>
      <c r="BF115" s="27" t="n">
        <v>0.22</v>
      </c>
      <c r="BG115" s="27" t="n">
        <v>4.6</v>
      </c>
      <c r="BH115" s="1" t="s">
        <v>447</v>
      </c>
      <c r="BI115" s="27" t="n">
        <v>4.29</v>
      </c>
      <c r="BJ115" s="27" t="n">
        <v>0.21</v>
      </c>
      <c r="BK115" s="27" t="n">
        <v>4.5</v>
      </c>
      <c r="BL115" s="1" t="s">
        <v>447</v>
      </c>
      <c r="BM115" s="27" t="n">
        <v>4</v>
      </c>
      <c r="BN115" s="27" t="n">
        <v>0.2</v>
      </c>
      <c r="BO115" s="27" t="n">
        <v>4.2</v>
      </c>
      <c r="BP115" s="1" t="s">
        <v>447</v>
      </c>
      <c r="BQ115" s="1" t="n">
        <v>71611311</v>
      </c>
      <c r="BR115" s="1" t="s">
        <v>450</v>
      </c>
      <c r="BS115" s="28" t="n">
        <v>0.05</v>
      </c>
      <c r="BT115" s="1" t="n">
        <f aca="false">IF(ISBLANK(G115),0,B115)</f>
        <v>0</v>
      </c>
      <c r="BU115" s="1" t="n">
        <f aca="false">IF(BT115=0,0,1)+BU114</f>
        <v>0</v>
      </c>
      <c r="BV115" s="22" t="str">
        <f aca="false">IFERROR(VLOOKUP(BW115,$BP$11:$BS$180,2,0),"")</f>
        <v/>
      </c>
      <c r="BW115" s="22" t="str">
        <f aca="false">IFERROR(INDEX($BT$11:$BT$180,MATCH(ROWS($I$10:I114),$BU$11:$BU$180,0),1),"")</f>
        <v/>
      </c>
      <c r="BX115" s="29" t="str">
        <f aca="false">IFERROR(VLOOKUP(BW115,BP115:BS284,3,0),"")</f>
        <v/>
      </c>
      <c r="BY115" s="30" t="str">
        <f aca="false">IFERROR(VLOOKUP(BW115,$B$11:$K$180,5,0),"")</f>
        <v/>
      </c>
      <c r="BZ115" s="29" t="str">
        <f aca="false">IFERROR(VLOOKUP(BW115,$B$11:$L$180,6,0),"")</f>
        <v/>
      </c>
      <c r="CA115" s="30" t="str">
        <f aca="false">IFERROR(VLOOKUP(BW115,$B$11:$K$180,9,0),"")</f>
        <v/>
      </c>
      <c r="CB115" s="31" t="str">
        <f aca="false">IFERROR(VLOOKUP(BW115,BP115:BS284,4,0),"")</f>
        <v/>
      </c>
      <c r="CC115" s="30" t="str">
        <f aca="false">IFERROR(VLOOKUP(BW115,$B$11:$K$180,10,0),"")</f>
        <v/>
      </c>
      <c r="CD115" s="30" t="str">
        <f aca="false">IFERROR(VLOOKUP(BW115,$B$11:$K$180,7,0),"")</f>
        <v/>
      </c>
    </row>
    <row r="116" customFormat="false" ht="14.75" hidden="false" customHeight="true" outlineLevel="0" collapsed="false">
      <c r="A116" s="23" t="s">
        <v>451</v>
      </c>
      <c r="B116" s="23" t="s">
        <v>452</v>
      </c>
      <c r="C116" s="23" t="s">
        <v>453</v>
      </c>
      <c r="D116" s="24" t="s">
        <v>454</v>
      </c>
      <c r="E116" s="25" t="n">
        <v>29.99</v>
      </c>
      <c r="F116" s="25" t="str">
        <f aca="false">IF($F$3=0.26,O116,IF($F$3=0.3,S116,IF($F$3=0.35,W116,IF($F$3=0.38,AA116,IF($F$3=0.4,AE116,IF($F$3=0.45,AI116,IF($F$3=0.46,AM116,IF($F$3=0.48,AQ116,IF($F$3=0.5,AU116,IF($F$3=0.52,AY116,IF($F$3=0.53,BC116,IF($F$3=0.4,BG116,IF($F$3=0.55,BK116,IF($F$3=0.58,BO116,""))))))))))))))</f>
        <v/>
      </c>
      <c r="G116" s="26"/>
      <c r="H116" s="25" t="str">
        <f aca="false">IFERROR(F116*G116,"")</f>
        <v/>
      </c>
      <c r="J116" s="13" t="e">
        <f aca="false">G116*(IF($F$3=0.26,M116,IF($F$3=0.3,Q116,IF($F$3=0.35,U116,IF($F$3=0.38,Y116,IF($F$3=0.4,AC116,IF($F$3=0.45,AG116,IF($F$3=0.46,AK116,IF($F$3=0.48,AO116,IF($F$3=0.5,AS116,IF($F$3=0.52,AW116,IF($F$3=0.53,BA116,IF($F$3=0.4,BE116,IF($F$3=0.55,BI116,IF($F$3=0.58,BM116,"")))))))))))))))</f>
        <v>#VALUE!</v>
      </c>
      <c r="K116" s="13" t="e">
        <f aca="false">G116*(IF($F$3=0.26,N116,IF($F$3=0.3,R116,IF($F$3=0.35,V116,IF($F$3=0.38,Z116,IF($F$3=0.4,AD116,IF($F$3=0.45,AH116,IF($F$3=0.46,AL116,IF($F$3=0.48,AP116,IF($F$3=0.5,AT116,IF($F$3=0.52,AX116,IF($F$3=0.53,BB116,IF($F$3=0.4,BF116,IF($F$3=0.55,BJ116,IF($F$3=0.58,BN116,"")))))))))))))))</f>
        <v>#VALUE!</v>
      </c>
      <c r="L116" s="1" t="s">
        <v>452</v>
      </c>
      <c r="M116" s="27" t="n">
        <v>21.13</v>
      </c>
      <c r="N116" s="27" t="n">
        <v>1.06</v>
      </c>
      <c r="O116" s="27" t="n">
        <v>22.19</v>
      </c>
      <c r="P116" s="1" t="s">
        <v>452</v>
      </c>
      <c r="Q116" s="27" t="n">
        <v>19.99</v>
      </c>
      <c r="R116" s="27" t="n">
        <v>1</v>
      </c>
      <c r="S116" s="27" t="n">
        <v>20.99</v>
      </c>
      <c r="T116" s="1" t="s">
        <v>452</v>
      </c>
      <c r="U116" s="21" t="n">
        <v>18.56</v>
      </c>
      <c r="V116" s="21" t="n">
        <v>0.93</v>
      </c>
      <c r="W116" s="21" t="n">
        <v>19.49</v>
      </c>
      <c r="X116" s="1" t="s">
        <v>452</v>
      </c>
      <c r="Y116" s="27" t="n">
        <v>17.7</v>
      </c>
      <c r="Z116" s="27" t="n">
        <v>0.89</v>
      </c>
      <c r="AA116" s="27" t="n">
        <v>18.59</v>
      </c>
      <c r="AB116" s="1" t="s">
        <v>452</v>
      </c>
      <c r="AC116" s="27" t="n">
        <v>17.13</v>
      </c>
      <c r="AD116" s="27" t="n">
        <v>0.86</v>
      </c>
      <c r="AE116" s="27" t="n">
        <v>17.99</v>
      </c>
      <c r="AF116" s="1" t="s">
        <v>452</v>
      </c>
      <c r="AG116" s="27" t="n">
        <v>15.7</v>
      </c>
      <c r="AH116" s="27" t="n">
        <v>0.79</v>
      </c>
      <c r="AI116" s="27" t="n">
        <v>16.49</v>
      </c>
      <c r="AJ116" s="1" t="s">
        <v>452</v>
      </c>
      <c r="AK116" s="27" t="n">
        <v>15.42</v>
      </c>
      <c r="AL116" s="27" t="n">
        <v>0.77</v>
      </c>
      <c r="AM116" s="27" t="n">
        <v>16.19</v>
      </c>
      <c r="AN116" s="1" t="s">
        <v>452</v>
      </c>
      <c r="AO116" s="27" t="n">
        <v>14.85</v>
      </c>
      <c r="AP116" s="27" t="n">
        <v>0.74</v>
      </c>
      <c r="AQ116" s="27" t="n">
        <v>15.59</v>
      </c>
      <c r="AR116" s="1" t="s">
        <v>452</v>
      </c>
      <c r="AS116" s="27" t="n">
        <v>14.29</v>
      </c>
      <c r="AT116" s="27" t="n">
        <v>0.71</v>
      </c>
      <c r="AU116" s="27" t="n">
        <v>15</v>
      </c>
      <c r="AV116" s="1" t="s">
        <v>452</v>
      </c>
      <c r="AW116" s="27" t="n">
        <v>13.71</v>
      </c>
      <c r="AX116" s="27" t="n">
        <v>0.69</v>
      </c>
      <c r="AY116" s="27" t="n">
        <v>14.4</v>
      </c>
      <c r="AZ116" s="1" t="s">
        <v>452</v>
      </c>
      <c r="BA116" s="27" t="n">
        <v>13.43</v>
      </c>
      <c r="BB116" s="27" t="n">
        <v>0.67</v>
      </c>
      <c r="BC116" s="27" t="n">
        <v>14.1</v>
      </c>
      <c r="BD116" s="1" t="s">
        <v>452</v>
      </c>
      <c r="BE116" s="27" t="n">
        <v>13.14</v>
      </c>
      <c r="BF116" s="27" t="n">
        <v>0.66</v>
      </c>
      <c r="BG116" s="27" t="n">
        <v>13.8</v>
      </c>
      <c r="BH116" s="1" t="s">
        <v>452</v>
      </c>
      <c r="BI116" s="27" t="n">
        <v>12.86</v>
      </c>
      <c r="BJ116" s="27" t="n">
        <v>0.64</v>
      </c>
      <c r="BK116" s="27" t="n">
        <v>13.5</v>
      </c>
      <c r="BL116" s="1" t="s">
        <v>452</v>
      </c>
      <c r="BM116" s="27" t="n">
        <v>12</v>
      </c>
      <c r="BN116" s="27" t="n">
        <v>0.6</v>
      </c>
      <c r="BO116" s="27" t="n">
        <v>12.6</v>
      </c>
      <c r="BP116" s="1" t="s">
        <v>452</v>
      </c>
      <c r="BQ116" s="1" t="n">
        <v>71611210</v>
      </c>
      <c r="BR116" s="1" t="s">
        <v>455</v>
      </c>
      <c r="BS116" s="28" t="n">
        <v>0.05</v>
      </c>
      <c r="BT116" s="1" t="n">
        <f aca="false">IF(ISBLANK(G116),0,B116)</f>
        <v>0</v>
      </c>
      <c r="BU116" s="1" t="n">
        <f aca="false">IF(BT116=0,0,1)+BU115</f>
        <v>0</v>
      </c>
      <c r="BV116" s="22" t="str">
        <f aca="false">IFERROR(VLOOKUP(BW116,$BP$11:$BS$180,2,0),"")</f>
        <v/>
      </c>
      <c r="BW116" s="22" t="str">
        <f aca="false">IFERROR(INDEX($BT$11:$BT$180,MATCH(ROWS($I$10:I115),$BU$11:$BU$180,0),1),"")</f>
        <v/>
      </c>
      <c r="BX116" s="29" t="str">
        <f aca="false">IFERROR(VLOOKUP(BW116,BP116:BS285,3,0),"")</f>
        <v/>
      </c>
      <c r="BY116" s="30" t="str">
        <f aca="false">IFERROR(VLOOKUP(BW116,$B$11:$K$180,5,0),"")</f>
        <v/>
      </c>
      <c r="BZ116" s="29" t="str">
        <f aca="false">IFERROR(VLOOKUP(BW116,$B$11:$L$180,6,0),"")</f>
        <v/>
      </c>
      <c r="CA116" s="30" t="str">
        <f aca="false">IFERROR(VLOOKUP(BW116,$B$11:$K$180,9,0),"")</f>
        <v/>
      </c>
      <c r="CB116" s="31" t="str">
        <f aca="false">IFERROR(VLOOKUP(BW116,BP116:BS285,4,0),"")</f>
        <v/>
      </c>
      <c r="CC116" s="30" t="str">
        <f aca="false">IFERROR(VLOOKUP(BW116,$B$11:$K$180,10,0),"")</f>
        <v/>
      </c>
      <c r="CD116" s="30" t="str">
        <f aca="false">IFERROR(VLOOKUP(BW116,$B$11:$K$180,7,0),"")</f>
        <v/>
      </c>
    </row>
    <row r="117" customFormat="false" ht="14.75" hidden="false" customHeight="true" outlineLevel="0" collapsed="false">
      <c r="A117" s="23" t="s">
        <v>451</v>
      </c>
      <c r="B117" s="23" t="s">
        <v>456</v>
      </c>
      <c r="C117" s="23" t="s">
        <v>457</v>
      </c>
      <c r="D117" s="24" t="s">
        <v>458</v>
      </c>
      <c r="E117" s="25" t="n">
        <v>14.99</v>
      </c>
      <c r="F117" s="25" t="str">
        <f aca="false">IF($F$3=0.26,O117,IF($F$3=0.3,S117,IF($F$3=0.35,W117,IF($F$3=0.38,AA117,IF($F$3=0.4,AE117,IF($F$3=0.45,AI117,IF($F$3=0.46,AM117,IF($F$3=0.48,AQ117,IF($F$3=0.5,AU117,IF($F$3=0.52,AY117,IF($F$3=0.53,BC117,IF($F$3=0.4,BG117,IF($F$3=0.55,BK117,IF($F$3=0.58,BO117,""))))))))))))))</f>
        <v/>
      </c>
      <c r="G117" s="26"/>
      <c r="H117" s="25" t="str">
        <f aca="false">IFERROR(F117*G117,"")</f>
        <v/>
      </c>
      <c r="J117" s="13" t="e">
        <f aca="false">G117*(IF($F$3=0.26,M117,IF($F$3=0.3,Q117,IF($F$3=0.35,U117,IF($F$3=0.38,Y117,IF($F$3=0.4,AC117,IF($F$3=0.45,AG117,IF($F$3=0.46,AK117,IF($F$3=0.48,AO117,IF($F$3=0.5,AS117,IF($F$3=0.52,AW117,IF($F$3=0.53,BA117,IF($F$3=0.4,BE117,IF($F$3=0.55,BI117,IF($F$3=0.58,BM117,"")))))))))))))))</f>
        <v>#VALUE!</v>
      </c>
      <c r="K117" s="13" t="e">
        <f aca="false">G117*(IF($F$3=0.26,N117,IF($F$3=0.3,R117,IF($F$3=0.35,V117,IF($F$3=0.38,Z117,IF($F$3=0.4,AD117,IF($F$3=0.45,AH117,IF($F$3=0.46,AL117,IF($F$3=0.48,AP117,IF($F$3=0.5,AT117,IF($F$3=0.52,AX117,IF($F$3=0.53,BB117,IF($F$3=0.4,BF117,IF($F$3=0.55,BJ117,IF($F$3=0.58,BN117,"")))))))))))))))</f>
        <v>#VALUE!</v>
      </c>
      <c r="L117" s="1" t="s">
        <v>456</v>
      </c>
      <c r="M117" s="27" t="n">
        <v>10.56</v>
      </c>
      <c r="N117" s="27" t="n">
        <v>0.53</v>
      </c>
      <c r="O117" s="27" t="n">
        <v>11.09</v>
      </c>
      <c r="P117" s="1" t="s">
        <v>456</v>
      </c>
      <c r="Q117" s="27" t="n">
        <v>9.99</v>
      </c>
      <c r="R117" s="27" t="n">
        <v>0.5</v>
      </c>
      <c r="S117" s="27" t="n">
        <v>10.49</v>
      </c>
      <c r="T117" s="1" t="s">
        <v>456</v>
      </c>
      <c r="U117" s="21" t="n">
        <v>9.28</v>
      </c>
      <c r="V117" s="21" t="n">
        <v>0.46</v>
      </c>
      <c r="W117" s="21" t="n">
        <v>9.74</v>
      </c>
      <c r="X117" s="1" t="s">
        <v>456</v>
      </c>
      <c r="Y117" s="27" t="n">
        <v>8.85</v>
      </c>
      <c r="Z117" s="27" t="n">
        <v>0.44</v>
      </c>
      <c r="AA117" s="27" t="n">
        <v>9.29</v>
      </c>
      <c r="AB117" s="1" t="s">
        <v>456</v>
      </c>
      <c r="AC117" s="27" t="n">
        <v>8.56</v>
      </c>
      <c r="AD117" s="27" t="n">
        <v>0.43</v>
      </c>
      <c r="AE117" s="27" t="n">
        <v>8.99</v>
      </c>
      <c r="AF117" s="1" t="s">
        <v>456</v>
      </c>
      <c r="AG117" s="27" t="n">
        <v>7.85</v>
      </c>
      <c r="AH117" s="27" t="n">
        <v>0.39</v>
      </c>
      <c r="AI117" s="27" t="n">
        <v>8.24</v>
      </c>
      <c r="AJ117" s="1" t="s">
        <v>456</v>
      </c>
      <c r="AK117" s="27" t="n">
        <v>7.7</v>
      </c>
      <c r="AL117" s="27" t="n">
        <v>0.39</v>
      </c>
      <c r="AM117" s="27" t="n">
        <v>8.09</v>
      </c>
      <c r="AN117" s="1" t="s">
        <v>456</v>
      </c>
      <c r="AO117" s="27" t="n">
        <v>7.42</v>
      </c>
      <c r="AP117" s="27" t="n">
        <v>0.37</v>
      </c>
      <c r="AQ117" s="27" t="n">
        <v>7.79</v>
      </c>
      <c r="AR117" s="1" t="s">
        <v>456</v>
      </c>
      <c r="AS117" s="27" t="n">
        <v>7.14</v>
      </c>
      <c r="AT117" s="27" t="n">
        <v>0.36</v>
      </c>
      <c r="AU117" s="27" t="n">
        <v>7.5</v>
      </c>
      <c r="AV117" s="1" t="s">
        <v>456</v>
      </c>
      <c r="AW117" s="27" t="n">
        <v>6.86</v>
      </c>
      <c r="AX117" s="27" t="n">
        <v>0.34</v>
      </c>
      <c r="AY117" s="27" t="n">
        <v>7.2</v>
      </c>
      <c r="AZ117" s="1" t="s">
        <v>456</v>
      </c>
      <c r="BA117" s="27" t="n">
        <v>6.71</v>
      </c>
      <c r="BB117" s="27" t="n">
        <v>0.34</v>
      </c>
      <c r="BC117" s="27" t="n">
        <v>7.05</v>
      </c>
      <c r="BD117" s="1" t="s">
        <v>456</v>
      </c>
      <c r="BE117" s="27" t="n">
        <v>6.57</v>
      </c>
      <c r="BF117" s="27" t="n">
        <v>0.33</v>
      </c>
      <c r="BG117" s="27" t="n">
        <v>6.9</v>
      </c>
      <c r="BH117" s="1" t="s">
        <v>456</v>
      </c>
      <c r="BI117" s="27" t="n">
        <v>6.43</v>
      </c>
      <c r="BJ117" s="27" t="n">
        <v>0.32</v>
      </c>
      <c r="BK117" s="27" t="n">
        <v>6.75</v>
      </c>
      <c r="BL117" s="1" t="s">
        <v>456</v>
      </c>
      <c r="BM117" s="27" t="n">
        <v>6</v>
      </c>
      <c r="BN117" s="27" t="n">
        <v>0.3</v>
      </c>
      <c r="BO117" s="27" t="n">
        <v>6.3</v>
      </c>
      <c r="BP117" s="1" t="s">
        <v>456</v>
      </c>
      <c r="BQ117" s="1" t="n">
        <v>71610665</v>
      </c>
      <c r="BR117" s="1" t="s">
        <v>459</v>
      </c>
      <c r="BS117" s="28" t="n">
        <v>0.05</v>
      </c>
      <c r="BT117" s="1" t="n">
        <f aca="false">IF(ISBLANK(G117),0,B117)</f>
        <v>0</v>
      </c>
      <c r="BU117" s="1" t="n">
        <f aca="false">IF(BT117=0,0,1)+BU116</f>
        <v>0</v>
      </c>
      <c r="BV117" s="22" t="str">
        <f aca="false">IFERROR(VLOOKUP(BW117,$BP$11:$BS$180,2,0),"")</f>
        <v/>
      </c>
      <c r="BW117" s="22" t="str">
        <f aca="false">IFERROR(INDEX($BT$11:$BT$180,MATCH(ROWS($I$10:I116),$BU$11:$BU$180,0),1),"")</f>
        <v/>
      </c>
      <c r="BX117" s="29" t="str">
        <f aca="false">IFERROR(VLOOKUP(BW117,BP117:BS286,3,0),"")</f>
        <v/>
      </c>
      <c r="BY117" s="30" t="str">
        <f aca="false">IFERROR(VLOOKUP(BW117,$B$11:$K$180,5,0),"")</f>
        <v/>
      </c>
      <c r="BZ117" s="29" t="str">
        <f aca="false">IFERROR(VLOOKUP(BW117,$B$11:$L$180,6,0),"")</f>
        <v/>
      </c>
      <c r="CA117" s="30" t="str">
        <f aca="false">IFERROR(VLOOKUP(BW117,$B$11:$K$180,9,0),"")</f>
        <v/>
      </c>
      <c r="CB117" s="31" t="str">
        <f aca="false">IFERROR(VLOOKUP(BW117,BP117:BS286,4,0),"")</f>
        <v/>
      </c>
      <c r="CC117" s="30" t="str">
        <f aca="false">IFERROR(VLOOKUP(BW117,$B$11:$K$180,10,0),"")</f>
        <v/>
      </c>
      <c r="CD117" s="30" t="str">
        <f aca="false">IFERROR(VLOOKUP(BW117,$B$11:$K$180,7,0),"")</f>
        <v/>
      </c>
    </row>
    <row r="118" customFormat="false" ht="14.75" hidden="false" customHeight="true" outlineLevel="0" collapsed="false">
      <c r="A118" s="32" t="s">
        <v>460</v>
      </c>
      <c r="B118" s="32" t="s">
        <v>461</v>
      </c>
      <c r="C118" s="32" t="s">
        <v>462</v>
      </c>
      <c r="D118" s="33" t="s">
        <v>463</v>
      </c>
      <c r="E118" s="34" t="n">
        <v>29.99</v>
      </c>
      <c r="F118" s="35" t="str">
        <f aca="false">IF($F$3=0.26,O118,IF($F$3=0.3,S118,IF($F$3=0.35,W118,IF($F$3=0.38,AA118,IF($F$3=0.4,AE118,IF($F$3=0.45,AI118,IF($F$3=0.46,AM118,IF($F$3=0.48,AQ118,IF($F$3=0.5,AU118,IF($F$3=0.52,AY118,IF($F$3=0.53,BC118,IF($F$3=0.4,BG118,IF($F$3=0.55,BK118,IF($F$3=0.58,BO118,""))))))))))))))</f>
        <v/>
      </c>
      <c r="G118" s="26"/>
      <c r="H118" s="35" t="str">
        <f aca="false">IFERROR(F118*G118,"")</f>
        <v/>
      </c>
      <c r="J118" s="13" t="e">
        <f aca="false">G118*(IF($F$3=0.26,M118,IF($F$3=0.3,Q118,IF($F$3=0.35,U118,IF($F$3=0.38,Y118,IF($F$3=0.4,AC118,IF($F$3=0.45,AG118,IF($F$3=0.46,AK118,IF($F$3=0.48,AO118,IF($F$3=0.5,AS118,IF($F$3=0.52,AW118,IF($F$3=0.53,BA118,IF($F$3=0.4,BE118,IF($F$3=0.55,BI118,IF($F$3=0.58,BM118,"")))))))))))))))</f>
        <v>#VALUE!</v>
      </c>
      <c r="K118" s="13" t="e">
        <f aca="false">G118*(IF($F$3=0.26,N118,IF($F$3=0.3,R118,IF($F$3=0.35,V118,IF($F$3=0.38,Z118,IF($F$3=0.4,AD118,IF($F$3=0.45,AH118,IF($F$3=0.46,AL118,IF($F$3=0.48,AP118,IF($F$3=0.5,AT118,IF($F$3=0.52,AX118,IF($F$3=0.53,BB118,IF($F$3=0.4,BF118,IF($F$3=0.55,BJ118,IF($F$3=0.58,BN118,"")))))))))))))))</f>
        <v>#VALUE!</v>
      </c>
      <c r="L118" s="1" t="s">
        <v>461</v>
      </c>
      <c r="M118" s="27" t="n">
        <v>21.13</v>
      </c>
      <c r="N118" s="27" t="n">
        <v>1.06</v>
      </c>
      <c r="O118" s="27" t="n">
        <v>22.19</v>
      </c>
      <c r="P118" s="1" t="s">
        <v>461</v>
      </c>
      <c r="Q118" s="27" t="n">
        <v>19.99</v>
      </c>
      <c r="R118" s="27" t="n">
        <v>1</v>
      </c>
      <c r="S118" s="27" t="n">
        <v>20.99</v>
      </c>
      <c r="T118" s="1" t="s">
        <v>461</v>
      </c>
      <c r="U118" s="21" t="n">
        <v>18.56</v>
      </c>
      <c r="V118" s="21" t="n">
        <v>0.93</v>
      </c>
      <c r="W118" s="21" t="n">
        <v>19.49</v>
      </c>
      <c r="X118" s="1" t="s">
        <v>461</v>
      </c>
      <c r="Y118" s="27" t="n">
        <v>17.7</v>
      </c>
      <c r="Z118" s="27" t="n">
        <v>0.89</v>
      </c>
      <c r="AA118" s="27" t="n">
        <v>18.59</v>
      </c>
      <c r="AB118" s="1" t="s">
        <v>461</v>
      </c>
      <c r="AC118" s="27" t="n">
        <v>17.13</v>
      </c>
      <c r="AD118" s="27" t="n">
        <v>0.86</v>
      </c>
      <c r="AE118" s="27" t="n">
        <v>17.99</v>
      </c>
      <c r="AF118" s="1" t="s">
        <v>461</v>
      </c>
      <c r="AG118" s="27" t="n">
        <v>15.7</v>
      </c>
      <c r="AH118" s="27" t="n">
        <v>0.79</v>
      </c>
      <c r="AI118" s="27" t="n">
        <v>16.49</v>
      </c>
      <c r="AJ118" s="1" t="s">
        <v>461</v>
      </c>
      <c r="AK118" s="27" t="n">
        <v>15.42</v>
      </c>
      <c r="AL118" s="27" t="n">
        <v>0.77</v>
      </c>
      <c r="AM118" s="27" t="n">
        <v>16.19</v>
      </c>
      <c r="AN118" s="1" t="s">
        <v>461</v>
      </c>
      <c r="AO118" s="27" t="n">
        <v>14.85</v>
      </c>
      <c r="AP118" s="27" t="n">
        <v>0.74</v>
      </c>
      <c r="AQ118" s="27" t="n">
        <v>15.59</v>
      </c>
      <c r="AR118" s="1" t="s">
        <v>461</v>
      </c>
      <c r="AS118" s="27" t="n">
        <v>14.29</v>
      </c>
      <c r="AT118" s="27" t="n">
        <v>0.71</v>
      </c>
      <c r="AU118" s="27" t="n">
        <v>15</v>
      </c>
      <c r="AV118" s="1" t="s">
        <v>461</v>
      </c>
      <c r="AW118" s="27" t="n">
        <v>13.71</v>
      </c>
      <c r="AX118" s="27" t="n">
        <v>0.69</v>
      </c>
      <c r="AY118" s="27" t="n">
        <v>14.4</v>
      </c>
      <c r="AZ118" s="1" t="s">
        <v>461</v>
      </c>
      <c r="BA118" s="27" t="n">
        <v>13.43</v>
      </c>
      <c r="BB118" s="27" t="n">
        <v>0.67</v>
      </c>
      <c r="BC118" s="27" t="n">
        <v>14.1</v>
      </c>
      <c r="BD118" s="1" t="s">
        <v>461</v>
      </c>
      <c r="BE118" s="27" t="n">
        <v>13.14</v>
      </c>
      <c r="BF118" s="27" t="n">
        <v>0.66</v>
      </c>
      <c r="BG118" s="27" t="n">
        <v>13.8</v>
      </c>
      <c r="BH118" s="1" t="s">
        <v>461</v>
      </c>
      <c r="BI118" s="27" t="n">
        <v>12.86</v>
      </c>
      <c r="BJ118" s="27" t="n">
        <v>0.64</v>
      </c>
      <c r="BK118" s="27" t="n">
        <v>13.5</v>
      </c>
      <c r="BL118" s="1" t="s">
        <v>461</v>
      </c>
      <c r="BM118" s="27" t="n">
        <v>12</v>
      </c>
      <c r="BN118" s="27" t="n">
        <v>0.6</v>
      </c>
      <c r="BO118" s="27" t="n">
        <v>12.6</v>
      </c>
      <c r="BP118" s="1" t="s">
        <v>461</v>
      </c>
      <c r="BQ118" s="1" t="n">
        <v>71611191</v>
      </c>
      <c r="BR118" s="1" t="s">
        <v>464</v>
      </c>
      <c r="BS118" s="28" t="n">
        <v>0.05</v>
      </c>
      <c r="BT118" s="1" t="n">
        <f aca="false">IF(ISBLANK(G118),0,B118)</f>
        <v>0</v>
      </c>
      <c r="BU118" s="1" t="n">
        <f aca="false">IF(BT118=0,0,1)+BU117</f>
        <v>0</v>
      </c>
      <c r="BV118" s="22" t="str">
        <f aca="false">IFERROR(VLOOKUP(BW118,$BP$11:$BS$180,2,0),"")</f>
        <v/>
      </c>
      <c r="BW118" s="22" t="str">
        <f aca="false">IFERROR(INDEX($BT$11:$BT$180,MATCH(ROWS($I$10:I117),$BU$11:$BU$180,0),1),"")</f>
        <v/>
      </c>
      <c r="BX118" s="29" t="str">
        <f aca="false">IFERROR(VLOOKUP(BW118,BP118:BS287,3,0),"")</f>
        <v/>
      </c>
      <c r="BY118" s="30" t="str">
        <f aca="false">IFERROR(VLOOKUP(BW118,$B$11:$K$180,5,0),"")</f>
        <v/>
      </c>
      <c r="BZ118" s="29" t="str">
        <f aca="false">IFERROR(VLOOKUP(BW118,$B$11:$L$180,6,0),"")</f>
        <v/>
      </c>
      <c r="CA118" s="30" t="str">
        <f aca="false">IFERROR(VLOOKUP(BW118,$B$11:$K$180,9,0),"")</f>
        <v/>
      </c>
      <c r="CB118" s="31" t="str">
        <f aca="false">IFERROR(VLOOKUP(BW118,BP118:BS287,4,0),"")</f>
        <v/>
      </c>
      <c r="CC118" s="30" t="str">
        <f aca="false">IFERROR(VLOOKUP(BW118,$B$11:$K$180,10,0),"")</f>
        <v/>
      </c>
      <c r="CD118" s="30" t="str">
        <f aca="false">IFERROR(VLOOKUP(BW118,$B$11:$K$180,7,0),"")</f>
        <v/>
      </c>
    </row>
    <row r="119" customFormat="false" ht="14.75" hidden="false" customHeight="true" outlineLevel="0" collapsed="false">
      <c r="A119" s="32" t="s">
        <v>460</v>
      </c>
      <c r="B119" s="32" t="s">
        <v>465</v>
      </c>
      <c r="C119" s="32" t="s">
        <v>466</v>
      </c>
      <c r="D119" s="33" t="s">
        <v>467</v>
      </c>
      <c r="E119" s="34" t="n">
        <v>59.99</v>
      </c>
      <c r="F119" s="35" t="str">
        <f aca="false">IF($F$3=0.26,O119,IF($F$3=0.3,S119,IF($F$3=0.35,W119,IF($F$3=0.38,AA119,IF($F$3=0.4,AE119,IF($F$3=0.45,AI119,IF($F$3=0.46,AM119,IF($F$3=0.48,AQ119,IF($F$3=0.5,AU119,IF($F$3=0.52,AY119,IF($F$3=0.53,BC119,IF($F$3=0.4,BG119,IF($F$3=0.55,BK119,IF($F$3=0.58,BO119,""))))))))))))))</f>
        <v/>
      </c>
      <c r="G119" s="26"/>
      <c r="H119" s="35" t="str">
        <f aca="false">IFERROR(F119*G119,"")</f>
        <v/>
      </c>
      <c r="J119" s="13" t="e">
        <f aca="false">G119*(IF($F$3=0.26,M119,IF($F$3=0.3,Q119,IF($F$3=0.35,U119,IF($F$3=0.38,Y119,IF($F$3=0.4,AC119,IF($F$3=0.45,AG119,IF($F$3=0.46,AK119,IF($F$3=0.48,AO119,IF($F$3=0.5,AS119,IF($F$3=0.52,AW119,IF($F$3=0.53,BA119,IF($F$3=0.4,BE119,IF($F$3=0.55,BI119,IF($F$3=0.58,BM119,"")))))))))))))))</f>
        <v>#VALUE!</v>
      </c>
      <c r="K119" s="13" t="e">
        <f aca="false">G119*(IF($F$3=0.26,N119,IF($F$3=0.3,R119,IF($F$3=0.35,V119,IF($F$3=0.38,Z119,IF($F$3=0.4,AD119,IF($F$3=0.45,AH119,IF($F$3=0.46,AL119,IF($F$3=0.48,AP119,IF($F$3=0.5,AT119,IF($F$3=0.52,AX119,IF($F$3=0.53,BB119,IF($F$3=0.4,BF119,IF($F$3=0.55,BJ119,IF($F$3=0.58,BN119,"")))))))))))))))</f>
        <v>#VALUE!</v>
      </c>
      <c r="L119" s="1" t="s">
        <v>465</v>
      </c>
      <c r="M119" s="27" t="n">
        <v>42.28</v>
      </c>
      <c r="N119" s="27" t="n">
        <v>2.11</v>
      </c>
      <c r="O119" s="27" t="n">
        <v>44.39</v>
      </c>
      <c r="P119" s="1" t="s">
        <v>465</v>
      </c>
      <c r="Q119" s="27" t="n">
        <v>39.99</v>
      </c>
      <c r="R119" s="27" t="n">
        <v>2</v>
      </c>
      <c r="S119" s="27" t="n">
        <v>41.99</v>
      </c>
      <c r="T119" s="1" t="s">
        <v>465</v>
      </c>
      <c r="U119" s="21" t="n">
        <v>37.13</v>
      </c>
      <c r="V119" s="21" t="n">
        <v>1.86</v>
      </c>
      <c r="W119" s="21" t="n">
        <v>38.99</v>
      </c>
      <c r="X119" s="1" t="s">
        <v>465</v>
      </c>
      <c r="Y119" s="27" t="n">
        <v>35.42</v>
      </c>
      <c r="Z119" s="27" t="n">
        <v>1.77</v>
      </c>
      <c r="AA119" s="27" t="n">
        <v>37.19</v>
      </c>
      <c r="AB119" s="1" t="s">
        <v>465</v>
      </c>
      <c r="AC119" s="27" t="n">
        <v>34.28</v>
      </c>
      <c r="AD119" s="27" t="n">
        <v>1.71</v>
      </c>
      <c r="AE119" s="27" t="n">
        <v>35.99</v>
      </c>
      <c r="AF119" s="1" t="s">
        <v>465</v>
      </c>
      <c r="AG119" s="27" t="n">
        <v>31.42</v>
      </c>
      <c r="AH119" s="27" t="n">
        <v>1.57</v>
      </c>
      <c r="AI119" s="27" t="n">
        <v>32.99</v>
      </c>
      <c r="AJ119" s="1" t="s">
        <v>465</v>
      </c>
      <c r="AK119" s="27" t="n">
        <v>30.85</v>
      </c>
      <c r="AL119" s="27" t="n">
        <v>1.54</v>
      </c>
      <c r="AM119" s="27" t="n">
        <v>32.39</v>
      </c>
      <c r="AN119" s="1" t="s">
        <v>465</v>
      </c>
      <c r="AO119" s="27" t="n">
        <v>29.7</v>
      </c>
      <c r="AP119" s="27" t="n">
        <v>1.49</v>
      </c>
      <c r="AQ119" s="27" t="n">
        <v>31.19</v>
      </c>
      <c r="AR119" s="1" t="s">
        <v>465</v>
      </c>
      <c r="AS119" s="27" t="n">
        <v>28.57</v>
      </c>
      <c r="AT119" s="27" t="n">
        <v>1.43</v>
      </c>
      <c r="AU119" s="27" t="n">
        <v>30</v>
      </c>
      <c r="AV119" s="1" t="s">
        <v>465</v>
      </c>
      <c r="AW119" s="27" t="n">
        <v>27.43</v>
      </c>
      <c r="AX119" s="27" t="n">
        <v>1.37</v>
      </c>
      <c r="AY119" s="27" t="n">
        <v>28.8</v>
      </c>
      <c r="AZ119" s="1" t="s">
        <v>465</v>
      </c>
      <c r="BA119" s="27" t="n">
        <v>26.86</v>
      </c>
      <c r="BB119" s="27" t="n">
        <v>1.34</v>
      </c>
      <c r="BC119" s="27" t="n">
        <v>28.2</v>
      </c>
      <c r="BD119" s="1" t="s">
        <v>465</v>
      </c>
      <c r="BE119" s="27" t="n">
        <v>26.29</v>
      </c>
      <c r="BF119" s="27" t="n">
        <v>1.31</v>
      </c>
      <c r="BG119" s="27" t="n">
        <v>27.6</v>
      </c>
      <c r="BH119" s="1" t="s">
        <v>465</v>
      </c>
      <c r="BI119" s="27" t="n">
        <v>25.71</v>
      </c>
      <c r="BJ119" s="27" t="n">
        <v>1.29</v>
      </c>
      <c r="BK119" s="27" t="n">
        <v>27</v>
      </c>
      <c r="BL119" s="1" t="s">
        <v>465</v>
      </c>
      <c r="BM119" s="27" t="n">
        <v>24</v>
      </c>
      <c r="BN119" s="27" t="n">
        <v>1.2</v>
      </c>
      <c r="BO119" s="27" t="n">
        <v>25.2</v>
      </c>
      <c r="BP119" s="1" t="s">
        <v>465</v>
      </c>
      <c r="BQ119" s="1" t="n">
        <v>71611128</v>
      </c>
      <c r="BR119" s="1" t="s">
        <v>468</v>
      </c>
      <c r="BS119" s="28" t="n">
        <v>0.05</v>
      </c>
      <c r="BT119" s="1" t="n">
        <f aca="false">IF(ISBLANK(G119),0,B119)</f>
        <v>0</v>
      </c>
      <c r="BU119" s="1" t="n">
        <f aca="false">IF(BT119=0,0,1)+BU118</f>
        <v>0</v>
      </c>
      <c r="BV119" s="22" t="str">
        <f aca="false">IFERROR(VLOOKUP(BW119,$BP$11:$BS$180,2,0),"")</f>
        <v/>
      </c>
      <c r="BW119" s="22" t="str">
        <f aca="false">IFERROR(INDEX($BT$11:$BT$180,MATCH(ROWS($I$10:I118),$BU$11:$BU$180,0),1),"")</f>
        <v/>
      </c>
      <c r="BX119" s="29" t="str">
        <f aca="false">IFERROR(VLOOKUP(BW119,BP119:BS288,3,0),"")</f>
        <v/>
      </c>
      <c r="BY119" s="30" t="str">
        <f aca="false">IFERROR(VLOOKUP(BW119,$B$11:$K$180,5,0),"")</f>
        <v/>
      </c>
      <c r="BZ119" s="29" t="str">
        <f aca="false">IFERROR(VLOOKUP(BW119,$B$11:$L$180,6,0),"")</f>
        <v/>
      </c>
      <c r="CA119" s="30" t="str">
        <f aca="false">IFERROR(VLOOKUP(BW119,$B$11:$K$180,9,0),"")</f>
        <v/>
      </c>
      <c r="CB119" s="31" t="str">
        <f aca="false">IFERROR(VLOOKUP(BW119,BP119:BS288,4,0),"")</f>
        <v/>
      </c>
      <c r="CC119" s="30" t="str">
        <f aca="false">IFERROR(VLOOKUP(BW119,$B$11:$K$180,10,0),"")</f>
        <v/>
      </c>
      <c r="CD119" s="30" t="str">
        <f aca="false">IFERROR(VLOOKUP(BW119,$B$11:$K$180,7,0),"")</f>
        <v/>
      </c>
    </row>
    <row r="120" customFormat="false" ht="14.75" hidden="false" customHeight="true" outlineLevel="0" collapsed="false">
      <c r="A120" s="32" t="s">
        <v>460</v>
      </c>
      <c r="B120" s="32" t="s">
        <v>469</v>
      </c>
      <c r="C120" s="32" t="s">
        <v>470</v>
      </c>
      <c r="D120" s="33" t="s">
        <v>471</v>
      </c>
      <c r="E120" s="34" t="n">
        <v>59.99</v>
      </c>
      <c r="F120" s="35" t="str">
        <f aca="false">IF($F$3=0.26,O120,IF($F$3=0.3,S120,IF($F$3=0.35,W120,IF($F$3=0.38,AA120,IF($F$3=0.4,AE120,IF($F$3=0.45,AI120,IF($F$3=0.46,AM120,IF($F$3=0.48,AQ120,IF($F$3=0.5,AU120,IF($F$3=0.52,AY120,IF($F$3=0.53,BC120,IF($F$3=0.4,BG120,IF($F$3=0.55,BK120,IF($F$3=0.58,BO120,""))))))))))))))</f>
        <v/>
      </c>
      <c r="G120" s="26"/>
      <c r="H120" s="35" t="str">
        <f aca="false">IFERROR(F120*G120,"")</f>
        <v/>
      </c>
      <c r="J120" s="13" t="e">
        <f aca="false">G120*(IF($F$3=0.26,M120,IF($F$3=0.3,Q120,IF($F$3=0.35,U120,IF($F$3=0.38,Y120,IF($F$3=0.4,AC120,IF($F$3=0.45,AG120,IF($F$3=0.46,AK120,IF($F$3=0.48,AO120,IF($F$3=0.5,AS120,IF($F$3=0.52,AW120,IF($F$3=0.53,BA120,IF($F$3=0.4,BE120,IF($F$3=0.55,BI120,IF($F$3=0.58,BM120,"")))))))))))))))</f>
        <v>#VALUE!</v>
      </c>
      <c r="K120" s="13" t="e">
        <f aca="false">G120*(IF($F$3=0.26,N120,IF($F$3=0.3,R120,IF($F$3=0.35,V120,IF($F$3=0.38,Z120,IF($F$3=0.4,AD120,IF($F$3=0.45,AH120,IF($F$3=0.46,AL120,IF($F$3=0.48,AP120,IF($F$3=0.5,AT120,IF($F$3=0.52,AX120,IF($F$3=0.53,BB120,IF($F$3=0.4,BF120,IF($F$3=0.55,BJ120,IF($F$3=0.58,BN120,"")))))))))))))))</f>
        <v>#VALUE!</v>
      </c>
      <c r="L120" s="1" t="s">
        <v>469</v>
      </c>
      <c r="M120" s="27" t="n">
        <v>42.28</v>
      </c>
      <c r="N120" s="27" t="n">
        <v>2.11</v>
      </c>
      <c r="O120" s="27" t="n">
        <v>44.39</v>
      </c>
      <c r="P120" s="1" t="s">
        <v>469</v>
      </c>
      <c r="Q120" s="27" t="n">
        <v>39.99</v>
      </c>
      <c r="R120" s="27" t="n">
        <v>2</v>
      </c>
      <c r="S120" s="27" t="n">
        <v>41.99</v>
      </c>
      <c r="T120" s="1" t="s">
        <v>469</v>
      </c>
      <c r="U120" s="21" t="n">
        <v>37.13</v>
      </c>
      <c r="V120" s="21" t="n">
        <v>1.86</v>
      </c>
      <c r="W120" s="21" t="n">
        <v>38.99</v>
      </c>
      <c r="X120" s="1" t="s">
        <v>469</v>
      </c>
      <c r="Y120" s="27" t="n">
        <v>35.42</v>
      </c>
      <c r="Z120" s="27" t="n">
        <v>1.77</v>
      </c>
      <c r="AA120" s="27" t="n">
        <v>37.19</v>
      </c>
      <c r="AB120" s="1" t="s">
        <v>469</v>
      </c>
      <c r="AC120" s="27" t="n">
        <v>34.28</v>
      </c>
      <c r="AD120" s="27" t="n">
        <v>1.71</v>
      </c>
      <c r="AE120" s="27" t="n">
        <v>35.99</v>
      </c>
      <c r="AF120" s="1" t="s">
        <v>469</v>
      </c>
      <c r="AG120" s="27" t="n">
        <v>31.42</v>
      </c>
      <c r="AH120" s="27" t="n">
        <v>1.57</v>
      </c>
      <c r="AI120" s="27" t="n">
        <v>32.99</v>
      </c>
      <c r="AJ120" s="1" t="s">
        <v>469</v>
      </c>
      <c r="AK120" s="27" t="n">
        <v>30.85</v>
      </c>
      <c r="AL120" s="27" t="n">
        <v>1.54</v>
      </c>
      <c r="AM120" s="27" t="n">
        <v>32.39</v>
      </c>
      <c r="AN120" s="1" t="s">
        <v>469</v>
      </c>
      <c r="AO120" s="27" t="n">
        <v>29.7</v>
      </c>
      <c r="AP120" s="27" t="n">
        <v>1.49</v>
      </c>
      <c r="AQ120" s="27" t="n">
        <v>31.19</v>
      </c>
      <c r="AR120" s="1" t="s">
        <v>469</v>
      </c>
      <c r="AS120" s="27" t="n">
        <v>28.57</v>
      </c>
      <c r="AT120" s="27" t="n">
        <v>1.43</v>
      </c>
      <c r="AU120" s="27" t="n">
        <v>30</v>
      </c>
      <c r="AV120" s="1" t="s">
        <v>469</v>
      </c>
      <c r="AW120" s="27" t="n">
        <v>27.43</v>
      </c>
      <c r="AX120" s="27" t="n">
        <v>1.37</v>
      </c>
      <c r="AY120" s="27" t="n">
        <v>28.8</v>
      </c>
      <c r="AZ120" s="1" t="s">
        <v>469</v>
      </c>
      <c r="BA120" s="27" t="n">
        <v>26.86</v>
      </c>
      <c r="BB120" s="27" t="n">
        <v>1.34</v>
      </c>
      <c r="BC120" s="27" t="n">
        <v>28.2</v>
      </c>
      <c r="BD120" s="1" t="s">
        <v>469</v>
      </c>
      <c r="BE120" s="27" t="n">
        <v>26.29</v>
      </c>
      <c r="BF120" s="27" t="n">
        <v>1.31</v>
      </c>
      <c r="BG120" s="27" t="n">
        <v>27.6</v>
      </c>
      <c r="BH120" s="1" t="s">
        <v>469</v>
      </c>
      <c r="BI120" s="27" t="n">
        <v>25.71</v>
      </c>
      <c r="BJ120" s="27" t="n">
        <v>1.29</v>
      </c>
      <c r="BK120" s="27" t="n">
        <v>27</v>
      </c>
      <c r="BL120" s="1" t="s">
        <v>469</v>
      </c>
      <c r="BM120" s="27" t="n">
        <v>24</v>
      </c>
      <c r="BN120" s="27" t="n">
        <v>1.2</v>
      </c>
      <c r="BO120" s="27" t="n">
        <v>25.2</v>
      </c>
      <c r="BP120" s="1" t="s">
        <v>469</v>
      </c>
      <c r="BQ120" s="1" t="n">
        <v>71611129</v>
      </c>
      <c r="BR120" s="1" t="s">
        <v>472</v>
      </c>
      <c r="BS120" s="28" t="n">
        <v>0.05</v>
      </c>
      <c r="BT120" s="1" t="n">
        <f aca="false">IF(ISBLANK(G120),0,B120)</f>
        <v>0</v>
      </c>
      <c r="BU120" s="1" t="n">
        <f aca="false">IF(BT120=0,0,1)+BU119</f>
        <v>0</v>
      </c>
      <c r="BV120" s="22" t="str">
        <f aca="false">IFERROR(VLOOKUP(BW120,$BP$11:$BS$180,2,0),"")</f>
        <v/>
      </c>
      <c r="BW120" s="22" t="str">
        <f aca="false">IFERROR(INDEX($BT$11:$BT$180,MATCH(ROWS($I$10:I119),$BU$11:$BU$180,0),1),"")</f>
        <v/>
      </c>
      <c r="BX120" s="29" t="str">
        <f aca="false">IFERROR(VLOOKUP(BW120,BP120:BS289,3,0),"")</f>
        <v/>
      </c>
      <c r="BY120" s="30" t="str">
        <f aca="false">IFERROR(VLOOKUP(BW120,$B$11:$K$180,5,0),"")</f>
        <v/>
      </c>
      <c r="BZ120" s="29" t="str">
        <f aca="false">IFERROR(VLOOKUP(BW120,$B$11:$L$180,6,0),"")</f>
        <v/>
      </c>
      <c r="CA120" s="30" t="str">
        <f aca="false">IFERROR(VLOOKUP(BW120,$B$11:$K$180,9,0),"")</f>
        <v/>
      </c>
      <c r="CB120" s="31" t="str">
        <f aca="false">IFERROR(VLOOKUP(BW120,BP120:BS289,4,0),"")</f>
        <v/>
      </c>
      <c r="CC120" s="30" t="str">
        <f aca="false">IFERROR(VLOOKUP(BW120,$B$11:$K$180,10,0),"")</f>
        <v/>
      </c>
      <c r="CD120" s="30" t="str">
        <f aca="false">IFERROR(VLOOKUP(BW120,$B$11:$K$180,7,0),"")</f>
        <v/>
      </c>
    </row>
    <row r="121" customFormat="false" ht="14.75" hidden="false" customHeight="true" outlineLevel="0" collapsed="false">
      <c r="A121" s="32" t="s">
        <v>460</v>
      </c>
      <c r="B121" s="32" t="s">
        <v>473</v>
      </c>
      <c r="C121" s="32" t="s">
        <v>474</v>
      </c>
      <c r="D121" s="33" t="s">
        <v>475</v>
      </c>
      <c r="E121" s="34" t="n">
        <v>59.99</v>
      </c>
      <c r="F121" s="35" t="str">
        <f aca="false">IF($F$3=0.26,O121,IF($F$3=0.3,S121,IF($F$3=0.35,W121,IF($F$3=0.38,AA121,IF($F$3=0.4,AE121,IF($F$3=0.45,AI121,IF($F$3=0.46,AM121,IF($F$3=0.48,AQ121,IF($F$3=0.5,AU121,IF($F$3=0.52,AY121,IF($F$3=0.53,BC121,IF($F$3=0.4,BG121,IF($F$3=0.55,BK121,IF($F$3=0.58,BO121,""))))))))))))))</f>
        <v/>
      </c>
      <c r="G121" s="26"/>
      <c r="H121" s="35" t="str">
        <f aca="false">IFERROR(F121*G121,"")</f>
        <v/>
      </c>
      <c r="J121" s="13" t="e">
        <f aca="false">G121*(IF($F$3=0.26,M121,IF($F$3=0.3,Q121,IF($F$3=0.35,U121,IF($F$3=0.38,Y121,IF($F$3=0.4,AC121,IF($F$3=0.45,AG121,IF($F$3=0.46,AK121,IF($F$3=0.48,AO121,IF($F$3=0.5,AS121,IF($F$3=0.52,AW121,IF($F$3=0.53,BA121,IF($F$3=0.4,BE121,IF($F$3=0.55,BI121,IF($F$3=0.58,BM121,"")))))))))))))))</f>
        <v>#VALUE!</v>
      </c>
      <c r="K121" s="13" t="e">
        <f aca="false">G121*(IF($F$3=0.26,N121,IF($F$3=0.3,R121,IF($F$3=0.35,V121,IF($F$3=0.38,Z121,IF($F$3=0.4,AD121,IF($F$3=0.45,AH121,IF($F$3=0.46,AL121,IF($F$3=0.48,AP121,IF($F$3=0.5,AT121,IF($F$3=0.52,AX121,IF($F$3=0.53,BB121,IF($F$3=0.4,BF121,IF($F$3=0.55,BJ121,IF($F$3=0.58,BN121,"")))))))))))))))</f>
        <v>#VALUE!</v>
      </c>
      <c r="L121" s="1" t="s">
        <v>473</v>
      </c>
      <c r="M121" s="27" t="n">
        <v>42.28</v>
      </c>
      <c r="N121" s="27" t="n">
        <v>2.11</v>
      </c>
      <c r="O121" s="27" t="n">
        <v>44.39</v>
      </c>
      <c r="P121" s="1" t="s">
        <v>473</v>
      </c>
      <c r="Q121" s="27" t="n">
        <v>39.99</v>
      </c>
      <c r="R121" s="27" t="n">
        <v>2</v>
      </c>
      <c r="S121" s="27" t="n">
        <v>41.99</v>
      </c>
      <c r="T121" s="1" t="s">
        <v>473</v>
      </c>
      <c r="U121" s="21" t="n">
        <v>37.13</v>
      </c>
      <c r="V121" s="21" t="n">
        <v>1.86</v>
      </c>
      <c r="W121" s="21" t="n">
        <v>38.99</v>
      </c>
      <c r="X121" s="1" t="s">
        <v>473</v>
      </c>
      <c r="Y121" s="27" t="n">
        <v>35.42</v>
      </c>
      <c r="Z121" s="27" t="n">
        <v>1.77</v>
      </c>
      <c r="AA121" s="27" t="n">
        <v>37.19</v>
      </c>
      <c r="AB121" s="1" t="s">
        <v>473</v>
      </c>
      <c r="AC121" s="27" t="n">
        <v>34.28</v>
      </c>
      <c r="AD121" s="27" t="n">
        <v>1.71</v>
      </c>
      <c r="AE121" s="27" t="n">
        <v>35.99</v>
      </c>
      <c r="AF121" s="1" t="s">
        <v>473</v>
      </c>
      <c r="AG121" s="27" t="n">
        <v>31.42</v>
      </c>
      <c r="AH121" s="27" t="n">
        <v>1.57</v>
      </c>
      <c r="AI121" s="27" t="n">
        <v>32.99</v>
      </c>
      <c r="AJ121" s="1" t="s">
        <v>473</v>
      </c>
      <c r="AK121" s="27" t="n">
        <v>30.85</v>
      </c>
      <c r="AL121" s="27" t="n">
        <v>1.54</v>
      </c>
      <c r="AM121" s="27" t="n">
        <v>32.39</v>
      </c>
      <c r="AN121" s="1" t="s">
        <v>473</v>
      </c>
      <c r="AO121" s="27" t="n">
        <v>29.7</v>
      </c>
      <c r="AP121" s="27" t="n">
        <v>1.49</v>
      </c>
      <c r="AQ121" s="27" t="n">
        <v>31.19</v>
      </c>
      <c r="AR121" s="1" t="s">
        <v>473</v>
      </c>
      <c r="AS121" s="27" t="n">
        <v>28.57</v>
      </c>
      <c r="AT121" s="27" t="n">
        <v>1.43</v>
      </c>
      <c r="AU121" s="27" t="n">
        <v>30</v>
      </c>
      <c r="AV121" s="1" t="s">
        <v>473</v>
      </c>
      <c r="AW121" s="27" t="n">
        <v>27.43</v>
      </c>
      <c r="AX121" s="27" t="n">
        <v>1.37</v>
      </c>
      <c r="AY121" s="27" t="n">
        <v>28.8</v>
      </c>
      <c r="AZ121" s="1" t="s">
        <v>473</v>
      </c>
      <c r="BA121" s="27" t="n">
        <v>26.86</v>
      </c>
      <c r="BB121" s="27" t="n">
        <v>1.34</v>
      </c>
      <c r="BC121" s="27" t="n">
        <v>28.2</v>
      </c>
      <c r="BD121" s="1" t="s">
        <v>473</v>
      </c>
      <c r="BE121" s="27" t="n">
        <v>26.29</v>
      </c>
      <c r="BF121" s="27" t="n">
        <v>1.31</v>
      </c>
      <c r="BG121" s="27" t="n">
        <v>27.6</v>
      </c>
      <c r="BH121" s="1" t="s">
        <v>473</v>
      </c>
      <c r="BI121" s="27" t="n">
        <v>25.71</v>
      </c>
      <c r="BJ121" s="27" t="n">
        <v>1.29</v>
      </c>
      <c r="BK121" s="27" t="n">
        <v>27</v>
      </c>
      <c r="BL121" s="1" t="s">
        <v>473</v>
      </c>
      <c r="BM121" s="27" t="n">
        <v>24</v>
      </c>
      <c r="BN121" s="27" t="n">
        <v>1.2</v>
      </c>
      <c r="BO121" s="27" t="n">
        <v>25.2</v>
      </c>
      <c r="BP121" s="1" t="s">
        <v>473</v>
      </c>
      <c r="BQ121" s="1" t="n">
        <v>71611130</v>
      </c>
      <c r="BR121" s="1" t="s">
        <v>476</v>
      </c>
      <c r="BS121" s="28" t="n">
        <v>0.05</v>
      </c>
      <c r="BT121" s="1" t="n">
        <f aca="false">IF(ISBLANK(G121),0,B121)</f>
        <v>0</v>
      </c>
      <c r="BU121" s="1" t="n">
        <f aca="false">IF(BT121=0,0,1)+BU120</f>
        <v>0</v>
      </c>
      <c r="BV121" s="22" t="str">
        <f aca="false">IFERROR(VLOOKUP(BW121,$BP$11:$BS$180,2,0),"")</f>
        <v/>
      </c>
      <c r="BW121" s="22" t="str">
        <f aca="false">IFERROR(INDEX($BT$11:$BT$180,MATCH(ROWS($I$10:I120),$BU$11:$BU$180,0),1),"")</f>
        <v/>
      </c>
      <c r="BX121" s="29" t="str">
        <f aca="false">IFERROR(VLOOKUP(BW121,BP121:BS290,3,0),"")</f>
        <v/>
      </c>
      <c r="BY121" s="30" t="str">
        <f aca="false">IFERROR(VLOOKUP(BW121,$B$11:$K$180,5,0),"")</f>
        <v/>
      </c>
      <c r="BZ121" s="29" t="str">
        <f aca="false">IFERROR(VLOOKUP(BW121,$B$11:$L$180,6,0),"")</f>
        <v/>
      </c>
      <c r="CA121" s="30" t="str">
        <f aca="false">IFERROR(VLOOKUP(BW121,$B$11:$K$180,9,0),"")</f>
        <v/>
      </c>
      <c r="CB121" s="31" t="str">
        <f aca="false">IFERROR(VLOOKUP(BW121,BP121:BS290,4,0),"")</f>
        <v/>
      </c>
      <c r="CC121" s="30" t="str">
        <f aca="false">IFERROR(VLOOKUP(BW121,$B$11:$K$180,10,0),"")</f>
        <v/>
      </c>
      <c r="CD121" s="30" t="str">
        <f aca="false">IFERROR(VLOOKUP(BW121,$B$11:$K$180,7,0),"")</f>
        <v/>
      </c>
    </row>
    <row r="122" customFormat="false" ht="14.75" hidden="false" customHeight="true" outlineLevel="0" collapsed="false">
      <c r="A122" s="32" t="s">
        <v>460</v>
      </c>
      <c r="B122" s="32" t="s">
        <v>477</v>
      </c>
      <c r="C122" s="32" t="s">
        <v>478</v>
      </c>
      <c r="D122" s="33" t="s">
        <v>479</v>
      </c>
      <c r="E122" s="34" t="n">
        <v>59.99</v>
      </c>
      <c r="F122" s="35" t="str">
        <f aca="false">IF($F$3=0.26,O122,IF($F$3=0.3,S122,IF($F$3=0.35,W122,IF($F$3=0.38,AA122,IF($F$3=0.4,AE122,IF($F$3=0.45,AI122,IF($F$3=0.46,AM122,IF($F$3=0.48,AQ122,IF($F$3=0.5,AU122,IF($F$3=0.52,AY122,IF($F$3=0.53,BC122,IF($F$3=0.4,BG122,IF($F$3=0.55,BK122,IF($F$3=0.58,BO122,""))))))))))))))</f>
        <v/>
      </c>
      <c r="G122" s="26"/>
      <c r="H122" s="35" t="str">
        <f aca="false">IFERROR(F122*G122,"")</f>
        <v/>
      </c>
      <c r="J122" s="13" t="e">
        <f aca="false">G122*(IF($F$3=0.26,M122,IF($F$3=0.3,Q122,IF($F$3=0.35,U122,IF($F$3=0.38,Y122,IF($F$3=0.4,AC122,IF($F$3=0.45,AG122,IF($F$3=0.46,AK122,IF($F$3=0.48,AO122,IF($F$3=0.5,AS122,IF($F$3=0.52,AW122,IF($F$3=0.53,BA122,IF($F$3=0.4,BE122,IF($F$3=0.55,BI122,IF($F$3=0.58,BM122,"")))))))))))))))</f>
        <v>#VALUE!</v>
      </c>
      <c r="K122" s="13" t="e">
        <f aca="false">G122*(IF($F$3=0.26,N122,IF($F$3=0.3,R122,IF($F$3=0.35,V122,IF($F$3=0.38,Z122,IF($F$3=0.4,AD122,IF($F$3=0.45,AH122,IF($F$3=0.46,AL122,IF($F$3=0.48,AP122,IF($F$3=0.5,AT122,IF($F$3=0.52,AX122,IF($F$3=0.53,BB122,IF($F$3=0.4,BF122,IF($F$3=0.55,BJ122,IF($F$3=0.58,BN122,"")))))))))))))))</f>
        <v>#VALUE!</v>
      </c>
      <c r="L122" s="1" t="s">
        <v>477</v>
      </c>
      <c r="M122" s="27" t="n">
        <v>42.28</v>
      </c>
      <c r="N122" s="27" t="n">
        <v>2.11</v>
      </c>
      <c r="O122" s="27" t="n">
        <v>44.39</v>
      </c>
      <c r="P122" s="1" t="s">
        <v>477</v>
      </c>
      <c r="Q122" s="27" t="n">
        <v>39.99</v>
      </c>
      <c r="R122" s="27" t="n">
        <v>2</v>
      </c>
      <c r="S122" s="27" t="n">
        <v>41.99</v>
      </c>
      <c r="T122" s="1" t="s">
        <v>477</v>
      </c>
      <c r="U122" s="21" t="n">
        <v>37.13</v>
      </c>
      <c r="V122" s="21" t="n">
        <v>1.86</v>
      </c>
      <c r="W122" s="21" t="n">
        <v>38.99</v>
      </c>
      <c r="X122" s="1" t="s">
        <v>477</v>
      </c>
      <c r="Y122" s="27" t="n">
        <v>35.42</v>
      </c>
      <c r="Z122" s="27" t="n">
        <v>1.77</v>
      </c>
      <c r="AA122" s="27" t="n">
        <v>37.19</v>
      </c>
      <c r="AB122" s="1" t="s">
        <v>477</v>
      </c>
      <c r="AC122" s="27" t="n">
        <v>34.28</v>
      </c>
      <c r="AD122" s="27" t="n">
        <v>1.71</v>
      </c>
      <c r="AE122" s="27" t="n">
        <v>35.99</v>
      </c>
      <c r="AF122" s="1" t="s">
        <v>477</v>
      </c>
      <c r="AG122" s="27" t="n">
        <v>31.42</v>
      </c>
      <c r="AH122" s="27" t="n">
        <v>1.57</v>
      </c>
      <c r="AI122" s="27" t="n">
        <v>32.99</v>
      </c>
      <c r="AJ122" s="1" t="s">
        <v>477</v>
      </c>
      <c r="AK122" s="27" t="n">
        <v>30.85</v>
      </c>
      <c r="AL122" s="27" t="n">
        <v>1.54</v>
      </c>
      <c r="AM122" s="27" t="n">
        <v>32.39</v>
      </c>
      <c r="AN122" s="1" t="s">
        <v>477</v>
      </c>
      <c r="AO122" s="27" t="n">
        <v>29.7</v>
      </c>
      <c r="AP122" s="27" t="n">
        <v>1.49</v>
      </c>
      <c r="AQ122" s="27" t="n">
        <v>31.19</v>
      </c>
      <c r="AR122" s="1" t="s">
        <v>477</v>
      </c>
      <c r="AS122" s="27" t="n">
        <v>28.57</v>
      </c>
      <c r="AT122" s="27" t="n">
        <v>1.43</v>
      </c>
      <c r="AU122" s="27" t="n">
        <v>30</v>
      </c>
      <c r="AV122" s="1" t="s">
        <v>477</v>
      </c>
      <c r="AW122" s="27" t="n">
        <v>27.43</v>
      </c>
      <c r="AX122" s="27" t="n">
        <v>1.37</v>
      </c>
      <c r="AY122" s="27" t="n">
        <v>28.8</v>
      </c>
      <c r="AZ122" s="1" t="s">
        <v>477</v>
      </c>
      <c r="BA122" s="27" t="n">
        <v>26.86</v>
      </c>
      <c r="BB122" s="27" t="n">
        <v>1.34</v>
      </c>
      <c r="BC122" s="27" t="n">
        <v>28.2</v>
      </c>
      <c r="BD122" s="1" t="s">
        <v>477</v>
      </c>
      <c r="BE122" s="27" t="n">
        <v>26.29</v>
      </c>
      <c r="BF122" s="27" t="n">
        <v>1.31</v>
      </c>
      <c r="BG122" s="27" t="n">
        <v>27.6</v>
      </c>
      <c r="BH122" s="1" t="s">
        <v>477</v>
      </c>
      <c r="BI122" s="27" t="n">
        <v>25.71</v>
      </c>
      <c r="BJ122" s="27" t="n">
        <v>1.29</v>
      </c>
      <c r="BK122" s="27" t="n">
        <v>27</v>
      </c>
      <c r="BL122" s="1" t="s">
        <v>477</v>
      </c>
      <c r="BM122" s="27" t="n">
        <v>24</v>
      </c>
      <c r="BN122" s="27" t="n">
        <v>1.2</v>
      </c>
      <c r="BO122" s="27" t="n">
        <v>25.2</v>
      </c>
      <c r="BP122" s="1" t="s">
        <v>477</v>
      </c>
      <c r="BQ122" s="1" t="n">
        <v>71611131</v>
      </c>
      <c r="BR122" s="1" t="s">
        <v>480</v>
      </c>
      <c r="BS122" s="28" t="n">
        <v>0.05</v>
      </c>
      <c r="BT122" s="1" t="n">
        <f aca="false">IF(ISBLANK(G122),0,B122)</f>
        <v>0</v>
      </c>
      <c r="BU122" s="1" t="n">
        <f aca="false">IF(BT122=0,0,1)+BU121</f>
        <v>0</v>
      </c>
      <c r="BV122" s="22" t="str">
        <f aca="false">IFERROR(VLOOKUP(BW122,$BP$11:$BS$180,2,0),"")</f>
        <v/>
      </c>
      <c r="BW122" s="22" t="str">
        <f aca="false">IFERROR(INDEX($BT$11:$BT$180,MATCH(ROWS($I$10:I121),$BU$11:$BU$180,0),1),"")</f>
        <v/>
      </c>
      <c r="BX122" s="29" t="str">
        <f aca="false">IFERROR(VLOOKUP(BW122,BP122:BS291,3,0),"")</f>
        <v/>
      </c>
      <c r="BY122" s="30" t="str">
        <f aca="false">IFERROR(VLOOKUP(BW122,$B$11:$K$180,5,0),"")</f>
        <v/>
      </c>
      <c r="BZ122" s="29" t="str">
        <f aca="false">IFERROR(VLOOKUP(BW122,$B$11:$L$180,6,0),"")</f>
        <v/>
      </c>
      <c r="CA122" s="30" t="str">
        <f aca="false">IFERROR(VLOOKUP(BW122,$B$11:$K$180,9,0),"")</f>
        <v/>
      </c>
      <c r="CB122" s="31" t="str">
        <f aca="false">IFERROR(VLOOKUP(BW122,BP122:BS291,4,0),"")</f>
        <v/>
      </c>
      <c r="CC122" s="30" t="str">
        <f aca="false">IFERROR(VLOOKUP(BW122,$B$11:$K$180,10,0),"")</f>
        <v/>
      </c>
      <c r="CD122" s="30" t="str">
        <f aca="false">IFERROR(VLOOKUP(BW122,$B$11:$K$180,7,0),"")</f>
        <v/>
      </c>
    </row>
    <row r="123" customFormat="false" ht="14.75" hidden="false" customHeight="true" outlineLevel="0" collapsed="false">
      <c r="A123" s="32" t="s">
        <v>460</v>
      </c>
      <c r="B123" s="32" t="s">
        <v>481</v>
      </c>
      <c r="C123" s="32" t="s">
        <v>482</v>
      </c>
      <c r="D123" s="33" t="s">
        <v>483</v>
      </c>
      <c r="E123" s="34" t="n">
        <v>59.99</v>
      </c>
      <c r="F123" s="35" t="str">
        <f aca="false">IF($F$3=0.26,O123,IF($F$3=0.3,S123,IF($F$3=0.35,W123,IF($F$3=0.38,AA123,IF($F$3=0.4,AE123,IF($F$3=0.45,AI123,IF($F$3=0.46,AM123,IF($F$3=0.48,AQ123,IF($F$3=0.5,AU123,IF($F$3=0.52,AY123,IF($F$3=0.53,BC123,IF($F$3=0.4,BG123,IF($F$3=0.55,BK123,IF($F$3=0.58,BO123,""))))))))))))))</f>
        <v/>
      </c>
      <c r="G123" s="26"/>
      <c r="H123" s="35" t="str">
        <f aca="false">IFERROR(F123*G123,"")</f>
        <v/>
      </c>
      <c r="J123" s="13" t="e">
        <f aca="false">G123*(IF($F$3=0.26,M123,IF($F$3=0.3,Q123,IF($F$3=0.35,U123,IF($F$3=0.38,Y123,IF($F$3=0.4,AC123,IF($F$3=0.45,AG123,IF($F$3=0.46,AK123,IF($F$3=0.48,AO123,IF($F$3=0.5,AS123,IF($F$3=0.52,AW123,IF($F$3=0.53,BA123,IF($F$3=0.4,BE123,IF($F$3=0.55,BI123,IF($F$3=0.58,BM123,"")))))))))))))))</f>
        <v>#VALUE!</v>
      </c>
      <c r="K123" s="13" t="e">
        <f aca="false">G123*(IF($F$3=0.26,N123,IF($F$3=0.3,R123,IF($F$3=0.35,V123,IF($F$3=0.38,Z123,IF($F$3=0.4,AD123,IF($F$3=0.45,AH123,IF($F$3=0.46,AL123,IF($F$3=0.48,AP123,IF($F$3=0.5,AT123,IF($F$3=0.52,AX123,IF($F$3=0.53,BB123,IF($F$3=0.4,BF123,IF($F$3=0.55,BJ123,IF($F$3=0.58,BN123,"")))))))))))))))</f>
        <v>#VALUE!</v>
      </c>
      <c r="L123" s="1" t="s">
        <v>481</v>
      </c>
      <c r="M123" s="27" t="n">
        <v>42.28</v>
      </c>
      <c r="N123" s="27" t="n">
        <v>2.11</v>
      </c>
      <c r="O123" s="27" t="n">
        <v>44.39</v>
      </c>
      <c r="P123" s="1" t="s">
        <v>481</v>
      </c>
      <c r="Q123" s="27" t="n">
        <v>39.99</v>
      </c>
      <c r="R123" s="27" t="n">
        <v>2</v>
      </c>
      <c r="S123" s="27" t="n">
        <v>41.99</v>
      </c>
      <c r="T123" s="1" t="s">
        <v>481</v>
      </c>
      <c r="U123" s="21" t="n">
        <v>37.13</v>
      </c>
      <c r="V123" s="21" t="n">
        <v>1.86</v>
      </c>
      <c r="W123" s="21" t="n">
        <v>38.99</v>
      </c>
      <c r="X123" s="1" t="s">
        <v>481</v>
      </c>
      <c r="Y123" s="27" t="n">
        <v>35.42</v>
      </c>
      <c r="Z123" s="27" t="n">
        <v>1.77</v>
      </c>
      <c r="AA123" s="27" t="n">
        <v>37.19</v>
      </c>
      <c r="AB123" s="1" t="s">
        <v>481</v>
      </c>
      <c r="AC123" s="27" t="n">
        <v>34.28</v>
      </c>
      <c r="AD123" s="27" t="n">
        <v>1.71</v>
      </c>
      <c r="AE123" s="27" t="n">
        <v>35.99</v>
      </c>
      <c r="AF123" s="1" t="s">
        <v>481</v>
      </c>
      <c r="AG123" s="27" t="n">
        <v>31.42</v>
      </c>
      <c r="AH123" s="27" t="n">
        <v>1.57</v>
      </c>
      <c r="AI123" s="27" t="n">
        <v>32.99</v>
      </c>
      <c r="AJ123" s="1" t="s">
        <v>481</v>
      </c>
      <c r="AK123" s="27" t="n">
        <v>30.85</v>
      </c>
      <c r="AL123" s="27" t="n">
        <v>1.54</v>
      </c>
      <c r="AM123" s="27" t="n">
        <v>32.39</v>
      </c>
      <c r="AN123" s="1" t="s">
        <v>481</v>
      </c>
      <c r="AO123" s="27" t="n">
        <v>29.7</v>
      </c>
      <c r="AP123" s="27" t="n">
        <v>1.49</v>
      </c>
      <c r="AQ123" s="27" t="n">
        <v>31.19</v>
      </c>
      <c r="AR123" s="1" t="s">
        <v>481</v>
      </c>
      <c r="AS123" s="27" t="n">
        <v>28.57</v>
      </c>
      <c r="AT123" s="27" t="n">
        <v>1.43</v>
      </c>
      <c r="AU123" s="27" t="n">
        <v>30</v>
      </c>
      <c r="AV123" s="1" t="s">
        <v>481</v>
      </c>
      <c r="AW123" s="27" t="n">
        <v>27.43</v>
      </c>
      <c r="AX123" s="27" t="n">
        <v>1.37</v>
      </c>
      <c r="AY123" s="27" t="n">
        <v>28.8</v>
      </c>
      <c r="AZ123" s="1" t="s">
        <v>481</v>
      </c>
      <c r="BA123" s="27" t="n">
        <v>26.86</v>
      </c>
      <c r="BB123" s="27" t="n">
        <v>1.34</v>
      </c>
      <c r="BC123" s="27" t="n">
        <v>28.2</v>
      </c>
      <c r="BD123" s="1" t="s">
        <v>481</v>
      </c>
      <c r="BE123" s="27" t="n">
        <v>26.29</v>
      </c>
      <c r="BF123" s="27" t="n">
        <v>1.31</v>
      </c>
      <c r="BG123" s="27" t="n">
        <v>27.6</v>
      </c>
      <c r="BH123" s="1" t="s">
        <v>481</v>
      </c>
      <c r="BI123" s="27" t="n">
        <v>25.71</v>
      </c>
      <c r="BJ123" s="27" t="n">
        <v>1.29</v>
      </c>
      <c r="BK123" s="27" t="n">
        <v>27</v>
      </c>
      <c r="BL123" s="1" t="s">
        <v>481</v>
      </c>
      <c r="BM123" s="27" t="n">
        <v>24</v>
      </c>
      <c r="BN123" s="27" t="n">
        <v>1.2</v>
      </c>
      <c r="BO123" s="27" t="n">
        <v>25.2</v>
      </c>
      <c r="BP123" s="1" t="s">
        <v>481</v>
      </c>
      <c r="BQ123" s="1" t="n">
        <v>71611132</v>
      </c>
      <c r="BR123" s="1" t="s">
        <v>484</v>
      </c>
      <c r="BS123" s="28" t="n">
        <v>0.05</v>
      </c>
      <c r="BT123" s="1" t="n">
        <f aca="false">IF(ISBLANK(G123),0,B123)</f>
        <v>0</v>
      </c>
      <c r="BU123" s="1" t="n">
        <f aca="false">IF(BT123=0,0,1)+BU122</f>
        <v>0</v>
      </c>
      <c r="BV123" s="22" t="str">
        <f aca="false">IFERROR(VLOOKUP(BW123,$BP$11:$BS$180,2,0),"")</f>
        <v/>
      </c>
      <c r="BW123" s="22" t="str">
        <f aca="false">IFERROR(INDEX($BT$11:$BT$180,MATCH(ROWS($I$10:I122),$BU$11:$BU$180,0),1),"")</f>
        <v/>
      </c>
      <c r="BX123" s="29" t="str">
        <f aca="false">IFERROR(VLOOKUP(BW123,BP123:BS292,3,0),"")</f>
        <v/>
      </c>
      <c r="BY123" s="30" t="str">
        <f aca="false">IFERROR(VLOOKUP(BW123,$B$11:$K$180,5,0),"")</f>
        <v/>
      </c>
      <c r="BZ123" s="29" t="str">
        <f aca="false">IFERROR(VLOOKUP(BW123,$B$11:$L$180,6,0),"")</f>
        <v/>
      </c>
      <c r="CA123" s="30" t="str">
        <f aca="false">IFERROR(VLOOKUP(BW123,$B$11:$K$180,9,0),"")</f>
        <v/>
      </c>
      <c r="CB123" s="31" t="str">
        <f aca="false">IFERROR(VLOOKUP(BW123,BP123:BS292,4,0),"")</f>
        <v/>
      </c>
      <c r="CC123" s="30" t="str">
        <f aca="false">IFERROR(VLOOKUP(BW123,$B$11:$K$180,10,0),"")</f>
        <v/>
      </c>
      <c r="CD123" s="30" t="str">
        <f aca="false">IFERROR(VLOOKUP(BW123,$B$11:$K$180,7,0),"")</f>
        <v/>
      </c>
    </row>
    <row r="124" customFormat="false" ht="14.75" hidden="false" customHeight="true" outlineLevel="0" collapsed="false">
      <c r="A124" s="32" t="s">
        <v>460</v>
      </c>
      <c r="B124" s="32" t="s">
        <v>485</v>
      </c>
      <c r="C124" s="32" t="s">
        <v>486</v>
      </c>
      <c r="D124" s="33" t="s">
        <v>487</v>
      </c>
      <c r="E124" s="34" t="n">
        <v>59.99</v>
      </c>
      <c r="F124" s="35" t="str">
        <f aca="false">IF($F$3=0.26,O124,IF($F$3=0.3,S124,IF($F$3=0.35,W124,IF($F$3=0.38,AA124,IF($F$3=0.4,AE124,IF($F$3=0.45,AI124,IF($F$3=0.46,AM124,IF($F$3=0.48,AQ124,IF($F$3=0.5,AU124,IF($F$3=0.52,AY124,IF($F$3=0.53,BC124,IF($F$3=0.4,BG124,IF($F$3=0.55,BK124,IF($F$3=0.58,BO124,""))))))))))))))</f>
        <v/>
      </c>
      <c r="G124" s="26"/>
      <c r="H124" s="35" t="str">
        <f aca="false">IFERROR(F124*G124,"")</f>
        <v/>
      </c>
      <c r="J124" s="13" t="e">
        <f aca="false">G124*(IF($F$3=0.26,M124,IF($F$3=0.3,Q124,IF($F$3=0.35,U124,IF($F$3=0.38,Y124,IF($F$3=0.4,AC124,IF($F$3=0.45,AG124,IF($F$3=0.46,AK124,IF($F$3=0.48,AO124,IF($F$3=0.5,AS124,IF($F$3=0.52,AW124,IF($F$3=0.53,BA124,IF($F$3=0.4,BE124,IF($F$3=0.55,BI124,IF($F$3=0.58,BM124,"")))))))))))))))</f>
        <v>#VALUE!</v>
      </c>
      <c r="K124" s="13" t="e">
        <f aca="false">G124*(IF($F$3=0.26,N124,IF($F$3=0.3,R124,IF($F$3=0.35,V124,IF($F$3=0.38,Z124,IF($F$3=0.4,AD124,IF($F$3=0.45,AH124,IF($F$3=0.46,AL124,IF($F$3=0.48,AP124,IF($F$3=0.5,AT124,IF($F$3=0.52,AX124,IF($F$3=0.53,BB124,IF($F$3=0.4,BF124,IF($F$3=0.55,BJ124,IF($F$3=0.58,BN124,"")))))))))))))))</f>
        <v>#VALUE!</v>
      </c>
      <c r="L124" s="1" t="s">
        <v>485</v>
      </c>
      <c r="M124" s="27" t="n">
        <v>42.28</v>
      </c>
      <c r="N124" s="27" t="n">
        <v>2.11</v>
      </c>
      <c r="O124" s="27" t="n">
        <v>44.39</v>
      </c>
      <c r="P124" s="1" t="s">
        <v>485</v>
      </c>
      <c r="Q124" s="27" t="n">
        <v>39.99</v>
      </c>
      <c r="R124" s="27" t="n">
        <v>2</v>
      </c>
      <c r="S124" s="27" t="n">
        <v>41.99</v>
      </c>
      <c r="T124" s="1" t="s">
        <v>485</v>
      </c>
      <c r="U124" s="21" t="n">
        <v>37.13</v>
      </c>
      <c r="V124" s="21" t="n">
        <v>1.86</v>
      </c>
      <c r="W124" s="21" t="n">
        <v>38.99</v>
      </c>
      <c r="X124" s="1" t="s">
        <v>485</v>
      </c>
      <c r="Y124" s="27" t="n">
        <v>35.42</v>
      </c>
      <c r="Z124" s="27" t="n">
        <v>1.77</v>
      </c>
      <c r="AA124" s="27" t="n">
        <v>37.19</v>
      </c>
      <c r="AB124" s="1" t="s">
        <v>485</v>
      </c>
      <c r="AC124" s="27" t="n">
        <v>34.28</v>
      </c>
      <c r="AD124" s="27" t="n">
        <v>1.71</v>
      </c>
      <c r="AE124" s="27" t="n">
        <v>35.99</v>
      </c>
      <c r="AF124" s="1" t="s">
        <v>485</v>
      </c>
      <c r="AG124" s="27" t="n">
        <v>31.42</v>
      </c>
      <c r="AH124" s="27" t="n">
        <v>1.57</v>
      </c>
      <c r="AI124" s="27" t="n">
        <v>32.99</v>
      </c>
      <c r="AJ124" s="1" t="s">
        <v>485</v>
      </c>
      <c r="AK124" s="27" t="n">
        <v>30.85</v>
      </c>
      <c r="AL124" s="27" t="n">
        <v>1.54</v>
      </c>
      <c r="AM124" s="27" t="n">
        <v>32.39</v>
      </c>
      <c r="AN124" s="1" t="s">
        <v>485</v>
      </c>
      <c r="AO124" s="27" t="n">
        <v>29.7</v>
      </c>
      <c r="AP124" s="27" t="n">
        <v>1.49</v>
      </c>
      <c r="AQ124" s="27" t="n">
        <v>31.19</v>
      </c>
      <c r="AR124" s="1" t="s">
        <v>485</v>
      </c>
      <c r="AS124" s="27" t="n">
        <v>28.57</v>
      </c>
      <c r="AT124" s="27" t="n">
        <v>1.43</v>
      </c>
      <c r="AU124" s="27" t="n">
        <v>30</v>
      </c>
      <c r="AV124" s="1" t="s">
        <v>485</v>
      </c>
      <c r="AW124" s="27" t="n">
        <v>27.43</v>
      </c>
      <c r="AX124" s="27" t="n">
        <v>1.37</v>
      </c>
      <c r="AY124" s="27" t="n">
        <v>28.8</v>
      </c>
      <c r="AZ124" s="1" t="s">
        <v>485</v>
      </c>
      <c r="BA124" s="27" t="n">
        <v>26.86</v>
      </c>
      <c r="BB124" s="27" t="n">
        <v>1.34</v>
      </c>
      <c r="BC124" s="27" t="n">
        <v>28.2</v>
      </c>
      <c r="BD124" s="1" t="s">
        <v>485</v>
      </c>
      <c r="BE124" s="27" t="n">
        <v>26.29</v>
      </c>
      <c r="BF124" s="27" t="n">
        <v>1.31</v>
      </c>
      <c r="BG124" s="27" t="n">
        <v>27.6</v>
      </c>
      <c r="BH124" s="1" t="s">
        <v>485</v>
      </c>
      <c r="BI124" s="27" t="n">
        <v>25.71</v>
      </c>
      <c r="BJ124" s="27" t="n">
        <v>1.29</v>
      </c>
      <c r="BK124" s="27" t="n">
        <v>27</v>
      </c>
      <c r="BL124" s="1" t="s">
        <v>485</v>
      </c>
      <c r="BM124" s="27" t="n">
        <v>24</v>
      </c>
      <c r="BN124" s="27" t="n">
        <v>1.2</v>
      </c>
      <c r="BO124" s="27" t="n">
        <v>25.2</v>
      </c>
      <c r="BP124" s="1" t="s">
        <v>485</v>
      </c>
      <c r="BQ124" s="1" t="n">
        <v>71611461</v>
      </c>
      <c r="BR124" s="1" t="s">
        <v>488</v>
      </c>
      <c r="BS124" s="28" t="n">
        <v>0.05</v>
      </c>
      <c r="BT124" s="1" t="n">
        <f aca="false">IF(ISBLANK(G124),0,B124)</f>
        <v>0</v>
      </c>
      <c r="BU124" s="1" t="n">
        <f aca="false">IF(BT124=0,0,1)+BU123</f>
        <v>0</v>
      </c>
      <c r="BV124" s="22" t="str">
        <f aca="false">IFERROR(VLOOKUP(BW124,$BP$11:$BS$180,2,0),"")</f>
        <v/>
      </c>
      <c r="BW124" s="22" t="str">
        <f aca="false">IFERROR(INDEX($BT$11:$BT$180,MATCH(ROWS($I$10:I123),$BU$11:$BU$180,0),1),"")</f>
        <v/>
      </c>
      <c r="BX124" s="29" t="str">
        <f aca="false">IFERROR(VLOOKUP(BW124,BP124:BS293,3,0),"")</f>
        <v/>
      </c>
      <c r="BY124" s="30" t="str">
        <f aca="false">IFERROR(VLOOKUP(BW124,$B$11:$K$180,5,0),"")</f>
        <v/>
      </c>
      <c r="BZ124" s="29" t="str">
        <f aca="false">IFERROR(VLOOKUP(BW124,$B$11:$L$180,6,0),"")</f>
        <v/>
      </c>
      <c r="CA124" s="30" t="str">
        <f aca="false">IFERROR(VLOOKUP(BW124,$B$11:$K$180,9,0),"")</f>
        <v/>
      </c>
      <c r="CB124" s="31" t="str">
        <f aca="false">IFERROR(VLOOKUP(BW124,BP124:BS293,4,0),"")</f>
        <v/>
      </c>
      <c r="CC124" s="30" t="str">
        <f aca="false">IFERROR(VLOOKUP(BW124,$B$11:$K$180,10,0),"")</f>
        <v/>
      </c>
      <c r="CD124" s="30" t="str">
        <f aca="false">IFERROR(VLOOKUP(BW124,$B$11:$K$180,7,0),"")</f>
        <v/>
      </c>
    </row>
    <row r="125" customFormat="false" ht="14.75" hidden="false" customHeight="true" outlineLevel="0" collapsed="false">
      <c r="A125" s="32" t="s">
        <v>460</v>
      </c>
      <c r="B125" s="32" t="s">
        <v>489</v>
      </c>
      <c r="C125" s="32" t="s">
        <v>490</v>
      </c>
      <c r="D125" s="33" t="s">
        <v>491</v>
      </c>
      <c r="E125" s="34" t="n">
        <v>34.99</v>
      </c>
      <c r="F125" s="35" t="str">
        <f aca="false">IF($F$3=0.26,O125,IF($F$3=0.3,S125,IF($F$3=0.35,W125,IF($F$3=0.38,AA125,IF($F$3=0.4,AE125,IF($F$3=0.45,AI125,IF($F$3=0.46,AM125,IF($F$3=0.48,AQ125,IF($F$3=0.5,AU125,IF($F$3=0.52,AY125,IF($F$3=0.53,BC125,IF($F$3=0.4,BG125,IF($F$3=0.55,BK125,IF($F$3=0.58,BO125,""))))))))))))))</f>
        <v/>
      </c>
      <c r="G125" s="26"/>
      <c r="H125" s="35" t="str">
        <f aca="false">IFERROR(F125*G125,"")</f>
        <v/>
      </c>
      <c r="J125" s="13" t="e">
        <f aca="false">G125*(IF($F$3=0.26,M125,IF($F$3=0.3,Q125,IF($F$3=0.35,U125,IF($F$3=0.38,Y125,IF($F$3=0.4,AC125,IF($F$3=0.45,AG125,IF($F$3=0.46,AK125,IF($F$3=0.48,AO125,IF($F$3=0.5,AS125,IF($F$3=0.52,AW125,IF($F$3=0.53,BA125,IF($F$3=0.4,BE125,IF($F$3=0.55,BI125,IF($F$3=0.58,BM125,"")))))))))))))))</f>
        <v>#VALUE!</v>
      </c>
      <c r="K125" s="13" t="e">
        <f aca="false">G125*(IF($F$3=0.26,N125,IF($F$3=0.3,R125,IF($F$3=0.35,V125,IF($F$3=0.38,Z125,IF($F$3=0.4,AD125,IF($F$3=0.45,AH125,IF($F$3=0.46,AL125,IF($F$3=0.48,AP125,IF($F$3=0.5,AT125,IF($F$3=0.52,AX125,IF($F$3=0.53,BB125,IF($F$3=0.4,BF125,IF($F$3=0.55,BJ125,IF($F$3=0.58,BN125,"")))))))))))))))</f>
        <v>#VALUE!</v>
      </c>
      <c r="L125" s="1" t="s">
        <v>489</v>
      </c>
      <c r="M125" s="27" t="n">
        <v>24.66</v>
      </c>
      <c r="N125" s="27" t="n">
        <v>1.23</v>
      </c>
      <c r="O125" s="27" t="n">
        <v>25.89</v>
      </c>
      <c r="P125" s="1" t="s">
        <v>489</v>
      </c>
      <c r="Q125" s="27" t="n">
        <v>23.32</v>
      </c>
      <c r="R125" s="27" t="n">
        <v>1.17</v>
      </c>
      <c r="S125" s="27" t="n">
        <v>24.49</v>
      </c>
      <c r="T125" s="1" t="s">
        <v>489</v>
      </c>
      <c r="U125" s="21" t="n">
        <v>21.66</v>
      </c>
      <c r="V125" s="21" t="n">
        <v>1.08</v>
      </c>
      <c r="W125" s="21" t="n">
        <v>22.74</v>
      </c>
      <c r="X125" s="1" t="s">
        <v>489</v>
      </c>
      <c r="Y125" s="27" t="n">
        <v>20.66</v>
      </c>
      <c r="Z125" s="27" t="n">
        <v>1.03</v>
      </c>
      <c r="AA125" s="27" t="n">
        <v>21.69</v>
      </c>
      <c r="AB125" s="1" t="s">
        <v>489</v>
      </c>
      <c r="AC125" s="27" t="n">
        <v>19.99</v>
      </c>
      <c r="AD125" s="27" t="n">
        <v>1</v>
      </c>
      <c r="AE125" s="27" t="n">
        <v>20.99</v>
      </c>
      <c r="AF125" s="1" t="s">
        <v>489</v>
      </c>
      <c r="AG125" s="27" t="n">
        <v>18.32</v>
      </c>
      <c r="AH125" s="27" t="n">
        <v>0.92</v>
      </c>
      <c r="AI125" s="27" t="n">
        <v>19.24</v>
      </c>
      <c r="AJ125" s="1" t="s">
        <v>489</v>
      </c>
      <c r="AK125" s="27" t="n">
        <v>17.99</v>
      </c>
      <c r="AL125" s="27" t="n">
        <v>0.9</v>
      </c>
      <c r="AM125" s="27" t="n">
        <v>18.89</v>
      </c>
      <c r="AN125" s="1" t="s">
        <v>489</v>
      </c>
      <c r="AO125" s="27" t="n">
        <v>17.32</v>
      </c>
      <c r="AP125" s="27" t="n">
        <v>0.87</v>
      </c>
      <c r="AQ125" s="27" t="n">
        <v>18.19</v>
      </c>
      <c r="AR125" s="1" t="s">
        <v>489</v>
      </c>
      <c r="AS125" s="27" t="n">
        <v>16.67</v>
      </c>
      <c r="AT125" s="27" t="n">
        <v>0.83</v>
      </c>
      <c r="AU125" s="27" t="n">
        <v>17.5</v>
      </c>
      <c r="AV125" s="1" t="s">
        <v>489</v>
      </c>
      <c r="AW125" s="27" t="n">
        <v>16</v>
      </c>
      <c r="AX125" s="27" t="n">
        <v>0.8</v>
      </c>
      <c r="AY125" s="27" t="n">
        <v>16.8</v>
      </c>
      <c r="AZ125" s="1" t="s">
        <v>489</v>
      </c>
      <c r="BA125" s="27" t="n">
        <v>15.67</v>
      </c>
      <c r="BB125" s="27" t="n">
        <v>0.78</v>
      </c>
      <c r="BC125" s="27" t="n">
        <v>16.45</v>
      </c>
      <c r="BD125" s="1" t="s">
        <v>489</v>
      </c>
      <c r="BE125" s="27" t="n">
        <v>15.33</v>
      </c>
      <c r="BF125" s="27" t="n">
        <v>0.77</v>
      </c>
      <c r="BG125" s="27" t="n">
        <v>16.1</v>
      </c>
      <c r="BH125" s="1" t="s">
        <v>489</v>
      </c>
      <c r="BI125" s="27" t="n">
        <v>15</v>
      </c>
      <c r="BJ125" s="27" t="n">
        <v>0.75</v>
      </c>
      <c r="BK125" s="27" t="n">
        <v>15.75</v>
      </c>
      <c r="BL125" s="1" t="s">
        <v>489</v>
      </c>
      <c r="BM125" s="27" t="n">
        <v>14</v>
      </c>
      <c r="BN125" s="27" t="n">
        <v>0.7</v>
      </c>
      <c r="BO125" s="27" t="n">
        <v>14.7</v>
      </c>
      <c r="BP125" s="1" t="s">
        <v>489</v>
      </c>
      <c r="BQ125" s="1" t="n">
        <v>71611229</v>
      </c>
      <c r="BR125" s="1" t="s">
        <v>492</v>
      </c>
      <c r="BS125" s="28" t="n">
        <v>0.05</v>
      </c>
      <c r="BT125" s="1" t="n">
        <f aca="false">IF(ISBLANK(G125),0,B125)</f>
        <v>0</v>
      </c>
      <c r="BU125" s="1" t="n">
        <f aca="false">IF(BT125=0,0,1)+BU124</f>
        <v>0</v>
      </c>
      <c r="BV125" s="22" t="str">
        <f aca="false">IFERROR(VLOOKUP(BW125,$BP$11:$BS$180,2,0),"")</f>
        <v/>
      </c>
      <c r="BW125" s="22" t="str">
        <f aca="false">IFERROR(INDEX($BT$11:$BT$180,MATCH(ROWS($I$10:I124),$BU$11:$BU$180,0),1),"")</f>
        <v/>
      </c>
      <c r="BX125" s="29" t="str">
        <f aca="false">IFERROR(VLOOKUP(BW125,BP125:BS294,3,0),"")</f>
        <v/>
      </c>
      <c r="BY125" s="30" t="str">
        <f aca="false">IFERROR(VLOOKUP(BW125,$B$11:$K$180,5,0),"")</f>
        <v/>
      </c>
      <c r="BZ125" s="29" t="str">
        <f aca="false">IFERROR(VLOOKUP(BW125,$B$11:$L$180,6,0),"")</f>
        <v/>
      </c>
      <c r="CA125" s="30" t="str">
        <f aca="false">IFERROR(VLOOKUP(BW125,$B$11:$K$180,9,0),"")</f>
        <v/>
      </c>
      <c r="CB125" s="31" t="str">
        <f aca="false">IFERROR(VLOOKUP(BW125,BP125:BS294,4,0),"")</f>
        <v/>
      </c>
      <c r="CC125" s="30" t="str">
        <f aca="false">IFERROR(VLOOKUP(BW125,$B$11:$K$180,10,0),"")</f>
        <v/>
      </c>
      <c r="CD125" s="30" t="str">
        <f aca="false">IFERROR(VLOOKUP(BW125,$B$11:$K$180,7,0),"")</f>
        <v/>
      </c>
    </row>
    <row r="126" customFormat="false" ht="14.75" hidden="false" customHeight="true" outlineLevel="0" collapsed="false">
      <c r="A126" s="32" t="s">
        <v>460</v>
      </c>
      <c r="B126" s="32" t="s">
        <v>493</v>
      </c>
      <c r="C126" s="32" t="s">
        <v>494</v>
      </c>
      <c r="D126" s="33" t="s">
        <v>495</v>
      </c>
      <c r="E126" s="34" t="n">
        <v>59.99</v>
      </c>
      <c r="F126" s="35" t="str">
        <f aca="false">IF($F$3=0.26,O126,IF($F$3=0.3,S126,IF($F$3=0.35,W126,IF($F$3=0.38,AA126,IF($F$3=0.4,AE126,IF($F$3=0.45,AI126,IF($F$3=0.46,AM126,IF($F$3=0.48,AQ126,IF($F$3=0.5,AU126,IF($F$3=0.52,AY126,IF($F$3=0.53,BC126,IF($F$3=0.4,BG126,IF($F$3=0.55,BK126,IF($F$3=0.58,BO126,""))))))))))))))</f>
        <v/>
      </c>
      <c r="G126" s="26"/>
      <c r="H126" s="35" t="str">
        <f aca="false">IFERROR(F126*G126,"")</f>
        <v/>
      </c>
      <c r="J126" s="13" t="e">
        <f aca="false">G126*(IF($F$3=0.26,M126,IF($F$3=0.3,Q126,IF($F$3=0.35,U126,IF($F$3=0.38,Y126,IF($F$3=0.4,AC126,IF($F$3=0.45,AG126,IF($F$3=0.46,AK126,IF($F$3=0.48,AO126,IF($F$3=0.5,AS126,IF($F$3=0.52,AW126,IF($F$3=0.53,BA126,IF($F$3=0.4,BE126,IF($F$3=0.55,BI126,IF($F$3=0.58,BM126,"")))))))))))))))</f>
        <v>#VALUE!</v>
      </c>
      <c r="K126" s="13" t="e">
        <f aca="false">G126*(IF($F$3=0.26,N126,IF($F$3=0.3,R126,IF($F$3=0.35,V126,IF($F$3=0.38,Z126,IF($F$3=0.4,AD126,IF($F$3=0.45,AH126,IF($F$3=0.46,AL126,IF($F$3=0.48,AP126,IF($F$3=0.5,AT126,IF($F$3=0.52,AX126,IF($F$3=0.53,BB126,IF($F$3=0.4,BF126,IF($F$3=0.55,BJ126,IF($F$3=0.58,BN126,"")))))))))))))))</f>
        <v>#VALUE!</v>
      </c>
      <c r="L126" s="1" t="s">
        <v>493</v>
      </c>
      <c r="M126" s="27" t="n">
        <v>42.28</v>
      </c>
      <c r="N126" s="27" t="n">
        <v>2.11</v>
      </c>
      <c r="O126" s="27" t="n">
        <v>44.39</v>
      </c>
      <c r="P126" s="1" t="s">
        <v>493</v>
      </c>
      <c r="Q126" s="27" t="n">
        <v>39.99</v>
      </c>
      <c r="R126" s="27" t="n">
        <v>2</v>
      </c>
      <c r="S126" s="27" t="n">
        <v>41.99</v>
      </c>
      <c r="T126" s="1" t="s">
        <v>493</v>
      </c>
      <c r="U126" s="21" t="n">
        <v>37.13</v>
      </c>
      <c r="V126" s="21" t="n">
        <v>1.86</v>
      </c>
      <c r="W126" s="21" t="n">
        <v>38.99</v>
      </c>
      <c r="X126" s="1" t="s">
        <v>493</v>
      </c>
      <c r="Y126" s="27" t="n">
        <v>35.42</v>
      </c>
      <c r="Z126" s="27" t="n">
        <v>1.77</v>
      </c>
      <c r="AA126" s="27" t="n">
        <v>37.19</v>
      </c>
      <c r="AB126" s="1" t="s">
        <v>493</v>
      </c>
      <c r="AC126" s="27" t="n">
        <v>34.28</v>
      </c>
      <c r="AD126" s="27" t="n">
        <v>1.71</v>
      </c>
      <c r="AE126" s="27" t="n">
        <v>35.99</v>
      </c>
      <c r="AF126" s="1" t="s">
        <v>493</v>
      </c>
      <c r="AG126" s="27" t="n">
        <v>31.42</v>
      </c>
      <c r="AH126" s="27" t="n">
        <v>1.57</v>
      </c>
      <c r="AI126" s="27" t="n">
        <v>32.99</v>
      </c>
      <c r="AJ126" s="1" t="s">
        <v>493</v>
      </c>
      <c r="AK126" s="27" t="n">
        <v>30.85</v>
      </c>
      <c r="AL126" s="27" t="n">
        <v>1.54</v>
      </c>
      <c r="AM126" s="27" t="n">
        <v>32.39</v>
      </c>
      <c r="AN126" s="1" t="s">
        <v>493</v>
      </c>
      <c r="AO126" s="27" t="n">
        <v>29.7</v>
      </c>
      <c r="AP126" s="27" t="n">
        <v>1.49</v>
      </c>
      <c r="AQ126" s="27" t="n">
        <v>31.19</v>
      </c>
      <c r="AR126" s="1" t="s">
        <v>493</v>
      </c>
      <c r="AS126" s="27" t="n">
        <v>28.57</v>
      </c>
      <c r="AT126" s="27" t="n">
        <v>1.43</v>
      </c>
      <c r="AU126" s="27" t="n">
        <v>30</v>
      </c>
      <c r="AV126" s="1" t="s">
        <v>493</v>
      </c>
      <c r="AW126" s="27" t="n">
        <v>27.43</v>
      </c>
      <c r="AX126" s="27" t="n">
        <v>1.37</v>
      </c>
      <c r="AY126" s="27" t="n">
        <v>28.8</v>
      </c>
      <c r="AZ126" s="1" t="s">
        <v>493</v>
      </c>
      <c r="BA126" s="27" t="n">
        <v>26.86</v>
      </c>
      <c r="BB126" s="27" t="n">
        <v>1.34</v>
      </c>
      <c r="BC126" s="27" t="n">
        <v>28.2</v>
      </c>
      <c r="BD126" s="1" t="s">
        <v>493</v>
      </c>
      <c r="BE126" s="27" t="n">
        <v>26.29</v>
      </c>
      <c r="BF126" s="27" t="n">
        <v>1.31</v>
      </c>
      <c r="BG126" s="27" t="n">
        <v>27.6</v>
      </c>
      <c r="BH126" s="1" t="s">
        <v>493</v>
      </c>
      <c r="BI126" s="27" t="n">
        <v>25.71</v>
      </c>
      <c r="BJ126" s="27" t="n">
        <v>1.29</v>
      </c>
      <c r="BK126" s="27" t="n">
        <v>27</v>
      </c>
      <c r="BL126" s="1" t="s">
        <v>493</v>
      </c>
      <c r="BM126" s="27" t="n">
        <v>24</v>
      </c>
      <c r="BN126" s="27" t="n">
        <v>1.2</v>
      </c>
      <c r="BO126" s="27" t="n">
        <v>25.2</v>
      </c>
      <c r="BP126" s="1" t="s">
        <v>493</v>
      </c>
      <c r="BQ126" s="1" t="n">
        <v>71611235</v>
      </c>
      <c r="BR126" s="1" t="s">
        <v>496</v>
      </c>
      <c r="BS126" s="28" t="n">
        <v>0.05</v>
      </c>
      <c r="BT126" s="1" t="n">
        <f aca="false">IF(ISBLANK(G126),0,B126)</f>
        <v>0</v>
      </c>
      <c r="BU126" s="1" t="n">
        <f aca="false">IF(BT126=0,0,1)+BU125</f>
        <v>0</v>
      </c>
      <c r="BV126" s="22" t="str">
        <f aca="false">IFERROR(VLOOKUP(BW126,$BP$11:$BS$180,2,0),"")</f>
        <v/>
      </c>
      <c r="BW126" s="22" t="str">
        <f aca="false">IFERROR(INDEX($BT$11:$BT$180,MATCH(ROWS($I$10:I125),$BU$11:$BU$180,0),1),"")</f>
        <v/>
      </c>
      <c r="BX126" s="29" t="str">
        <f aca="false">IFERROR(VLOOKUP(BW126,BP126:BS295,3,0),"")</f>
        <v/>
      </c>
      <c r="BY126" s="30" t="str">
        <f aca="false">IFERROR(VLOOKUP(BW126,$B$11:$K$180,5,0),"")</f>
        <v/>
      </c>
      <c r="BZ126" s="29" t="str">
        <f aca="false">IFERROR(VLOOKUP(BW126,$B$11:$L$180,6,0),"")</f>
        <v/>
      </c>
      <c r="CA126" s="30" t="str">
        <f aca="false">IFERROR(VLOOKUP(BW126,$B$11:$K$180,9,0),"")</f>
        <v/>
      </c>
      <c r="CB126" s="31" t="str">
        <f aca="false">IFERROR(VLOOKUP(BW126,BP126:BS295,4,0),"")</f>
        <v/>
      </c>
      <c r="CC126" s="30" t="str">
        <f aca="false">IFERROR(VLOOKUP(BW126,$B$11:$K$180,10,0),"")</f>
        <v/>
      </c>
      <c r="CD126" s="30" t="str">
        <f aca="false">IFERROR(VLOOKUP(BW126,$B$11:$K$180,7,0),"")</f>
        <v/>
      </c>
    </row>
    <row r="127" customFormat="false" ht="14.75" hidden="false" customHeight="true" outlineLevel="0" collapsed="false">
      <c r="A127" s="32" t="s">
        <v>460</v>
      </c>
      <c r="B127" s="32" t="s">
        <v>497</v>
      </c>
      <c r="C127" s="32" t="s">
        <v>498</v>
      </c>
      <c r="D127" s="33" t="s">
        <v>499</v>
      </c>
      <c r="E127" s="34" t="n">
        <v>34.99</v>
      </c>
      <c r="F127" s="35" t="str">
        <f aca="false">IF($F$3=0.26,O127,IF($F$3=0.3,S127,IF($F$3=0.35,W127,IF($F$3=0.38,AA127,IF($F$3=0.4,AE127,IF($F$3=0.45,AI127,IF($F$3=0.46,AM127,IF($F$3=0.48,AQ127,IF($F$3=0.5,AU127,IF($F$3=0.52,AY127,IF($F$3=0.53,BC127,IF($F$3=0.4,BG127,IF($F$3=0.55,BK127,IF($F$3=0.58,BO127,""))))))))))))))</f>
        <v/>
      </c>
      <c r="G127" s="26"/>
      <c r="H127" s="35" t="str">
        <f aca="false">IFERROR(F127*G127,"")</f>
        <v/>
      </c>
      <c r="J127" s="13" t="e">
        <f aca="false">G127*(IF($F$3=0.26,M127,IF($F$3=0.3,Q127,IF($F$3=0.35,U127,IF($F$3=0.38,Y127,IF($F$3=0.4,AC127,IF($F$3=0.45,AG127,IF($F$3=0.46,AK127,IF($F$3=0.48,AO127,IF($F$3=0.5,AS127,IF($F$3=0.52,AW127,IF($F$3=0.53,BA127,IF($F$3=0.4,BE127,IF($F$3=0.55,BI127,IF($F$3=0.58,BM127,"")))))))))))))))</f>
        <v>#VALUE!</v>
      </c>
      <c r="K127" s="13" t="e">
        <f aca="false">G127*(IF($F$3=0.26,N127,IF($F$3=0.3,R127,IF($F$3=0.35,V127,IF($F$3=0.38,Z127,IF($F$3=0.4,AD127,IF($F$3=0.45,AH127,IF($F$3=0.46,AL127,IF($F$3=0.48,AP127,IF($F$3=0.5,AT127,IF($F$3=0.52,AX127,IF($F$3=0.53,BB127,IF($F$3=0.4,BF127,IF($F$3=0.55,BJ127,IF($F$3=0.58,BN127,"")))))))))))))))</f>
        <v>#VALUE!</v>
      </c>
      <c r="L127" s="1" t="s">
        <v>497</v>
      </c>
      <c r="M127" s="27" t="n">
        <v>24.66</v>
      </c>
      <c r="N127" s="27" t="n">
        <v>1.23</v>
      </c>
      <c r="O127" s="27" t="n">
        <v>25.89</v>
      </c>
      <c r="P127" s="1" t="s">
        <v>497</v>
      </c>
      <c r="Q127" s="27" t="n">
        <v>23.32</v>
      </c>
      <c r="R127" s="27" t="n">
        <v>1.17</v>
      </c>
      <c r="S127" s="27" t="n">
        <v>24.49</v>
      </c>
      <c r="T127" s="1" t="s">
        <v>497</v>
      </c>
      <c r="U127" s="21" t="n">
        <v>21.66</v>
      </c>
      <c r="V127" s="21" t="n">
        <v>1.08</v>
      </c>
      <c r="W127" s="21" t="n">
        <v>22.74</v>
      </c>
      <c r="X127" s="1" t="s">
        <v>497</v>
      </c>
      <c r="Y127" s="27" t="n">
        <v>20.66</v>
      </c>
      <c r="Z127" s="27" t="n">
        <v>1.03</v>
      </c>
      <c r="AA127" s="27" t="n">
        <v>21.69</v>
      </c>
      <c r="AB127" s="1" t="s">
        <v>497</v>
      </c>
      <c r="AC127" s="27" t="n">
        <v>19.99</v>
      </c>
      <c r="AD127" s="27" t="n">
        <v>1</v>
      </c>
      <c r="AE127" s="27" t="n">
        <v>20.99</v>
      </c>
      <c r="AF127" s="1" t="s">
        <v>497</v>
      </c>
      <c r="AG127" s="27" t="n">
        <v>18.32</v>
      </c>
      <c r="AH127" s="27" t="n">
        <v>0.92</v>
      </c>
      <c r="AI127" s="27" t="n">
        <v>19.24</v>
      </c>
      <c r="AJ127" s="1" t="s">
        <v>497</v>
      </c>
      <c r="AK127" s="27" t="n">
        <v>17.99</v>
      </c>
      <c r="AL127" s="27" t="n">
        <v>0.9</v>
      </c>
      <c r="AM127" s="27" t="n">
        <v>18.89</v>
      </c>
      <c r="AN127" s="1" t="s">
        <v>497</v>
      </c>
      <c r="AO127" s="27" t="n">
        <v>17.32</v>
      </c>
      <c r="AP127" s="27" t="n">
        <v>0.87</v>
      </c>
      <c r="AQ127" s="27" t="n">
        <v>18.19</v>
      </c>
      <c r="AR127" s="1" t="s">
        <v>497</v>
      </c>
      <c r="AS127" s="27" t="n">
        <v>16.67</v>
      </c>
      <c r="AT127" s="27" t="n">
        <v>0.83</v>
      </c>
      <c r="AU127" s="27" t="n">
        <v>17.5</v>
      </c>
      <c r="AV127" s="1" t="s">
        <v>497</v>
      </c>
      <c r="AW127" s="27" t="n">
        <v>16</v>
      </c>
      <c r="AX127" s="27" t="n">
        <v>0.8</v>
      </c>
      <c r="AY127" s="27" t="n">
        <v>16.8</v>
      </c>
      <c r="AZ127" s="1" t="s">
        <v>497</v>
      </c>
      <c r="BA127" s="27" t="n">
        <v>15.67</v>
      </c>
      <c r="BB127" s="27" t="n">
        <v>0.78</v>
      </c>
      <c r="BC127" s="27" t="n">
        <v>16.45</v>
      </c>
      <c r="BD127" s="1" t="s">
        <v>497</v>
      </c>
      <c r="BE127" s="27" t="n">
        <v>15.33</v>
      </c>
      <c r="BF127" s="27" t="n">
        <v>0.77</v>
      </c>
      <c r="BG127" s="27" t="n">
        <v>16.1</v>
      </c>
      <c r="BH127" s="1" t="s">
        <v>497</v>
      </c>
      <c r="BI127" s="27" t="n">
        <v>15</v>
      </c>
      <c r="BJ127" s="27" t="n">
        <v>0.75</v>
      </c>
      <c r="BK127" s="27" t="n">
        <v>15.75</v>
      </c>
      <c r="BL127" s="1" t="s">
        <v>497</v>
      </c>
      <c r="BM127" s="27" t="n">
        <v>14</v>
      </c>
      <c r="BN127" s="27" t="n">
        <v>0.7</v>
      </c>
      <c r="BO127" s="27" t="n">
        <v>14.7</v>
      </c>
      <c r="BP127" s="1" t="s">
        <v>497</v>
      </c>
      <c r="BQ127" s="1" t="n">
        <v>71611270</v>
      </c>
      <c r="BR127" s="1" t="s">
        <v>500</v>
      </c>
      <c r="BS127" s="28" t="n">
        <v>0.05</v>
      </c>
      <c r="BT127" s="1" t="n">
        <f aca="false">IF(ISBLANK(G127),0,B127)</f>
        <v>0</v>
      </c>
      <c r="BU127" s="1" t="n">
        <f aca="false">IF(BT127=0,0,1)+BU126</f>
        <v>0</v>
      </c>
      <c r="BV127" s="22" t="str">
        <f aca="false">IFERROR(VLOOKUP(BW127,$BP$11:$BS$180,2,0),"")</f>
        <v/>
      </c>
      <c r="BW127" s="22" t="str">
        <f aca="false">IFERROR(INDEX($BT$11:$BT$180,MATCH(ROWS($I$10:I126),$BU$11:$BU$180,0),1),"")</f>
        <v/>
      </c>
      <c r="BX127" s="29" t="str">
        <f aca="false">IFERROR(VLOOKUP(BW127,BP127:BS296,3,0),"")</f>
        <v/>
      </c>
      <c r="BY127" s="30" t="str">
        <f aca="false">IFERROR(VLOOKUP(BW127,$B$11:$K$180,5,0),"")</f>
        <v/>
      </c>
      <c r="BZ127" s="29" t="str">
        <f aca="false">IFERROR(VLOOKUP(BW127,$B$11:$L$180,6,0),"")</f>
        <v/>
      </c>
      <c r="CA127" s="30" t="str">
        <f aca="false">IFERROR(VLOOKUP(BW127,$B$11:$K$180,9,0),"")</f>
        <v/>
      </c>
      <c r="CB127" s="31" t="str">
        <f aca="false">IFERROR(VLOOKUP(BW127,BP127:BS296,4,0),"")</f>
        <v/>
      </c>
      <c r="CC127" s="30" t="str">
        <f aca="false">IFERROR(VLOOKUP(BW127,$B$11:$K$180,10,0),"")</f>
        <v/>
      </c>
      <c r="CD127" s="30" t="str">
        <f aca="false">IFERROR(VLOOKUP(BW127,$B$11:$K$180,7,0),"")</f>
        <v/>
      </c>
    </row>
    <row r="128" customFormat="false" ht="14.75" hidden="false" customHeight="true" outlineLevel="0" collapsed="false">
      <c r="A128" s="32" t="s">
        <v>460</v>
      </c>
      <c r="B128" s="32" t="s">
        <v>501</v>
      </c>
      <c r="C128" s="32" t="s">
        <v>502</v>
      </c>
      <c r="D128" s="33" t="s">
        <v>503</v>
      </c>
      <c r="E128" s="34" t="n">
        <v>69.99</v>
      </c>
      <c r="F128" s="35" t="str">
        <f aca="false">IF($F$3=0.26,O128,IF($F$3=0.3,S128,IF($F$3=0.35,W128,IF($F$3=0.38,AA128,IF($F$3=0.4,AE128,IF($F$3=0.45,AI128,IF($F$3=0.46,AM128,IF($F$3=0.48,AQ128,IF($F$3=0.5,AU128,IF($F$3=0.52,AY128,IF($F$3=0.53,BC128,IF($F$3=0.4,BG128,IF($F$3=0.55,BK128,IF($F$3=0.58,BO128,""))))))))))))))</f>
        <v/>
      </c>
      <c r="G128" s="26"/>
      <c r="H128" s="35" t="str">
        <f aca="false">IFERROR(F128*G128,"")</f>
        <v/>
      </c>
      <c r="J128" s="13" t="e">
        <f aca="false">G128*(IF($F$3=0.26,M128,IF($F$3=0.3,Q128,IF($F$3=0.35,U128,IF($F$3=0.38,Y128,IF($F$3=0.4,AC128,IF($F$3=0.45,AG128,IF($F$3=0.46,AK128,IF($F$3=0.48,AO128,IF($F$3=0.5,AS128,IF($F$3=0.52,AW128,IF($F$3=0.53,BA128,IF($F$3=0.4,BE128,IF($F$3=0.55,BI128,IF($F$3=0.58,BM128,"")))))))))))))))</f>
        <v>#VALUE!</v>
      </c>
      <c r="K128" s="13" t="e">
        <f aca="false">G128*(IF($F$3=0.26,N128,IF($F$3=0.3,R128,IF($F$3=0.35,V128,IF($F$3=0.38,Z128,IF($F$3=0.4,AD128,IF($F$3=0.45,AH128,IF($F$3=0.46,AL128,IF($F$3=0.48,AP128,IF($F$3=0.5,AT128,IF($F$3=0.52,AX128,IF($F$3=0.53,BB128,IF($F$3=0.4,BF128,IF($F$3=0.55,BJ128,IF($F$3=0.58,BN128,"")))))))))))))))</f>
        <v>#VALUE!</v>
      </c>
      <c r="L128" s="1" t="s">
        <v>501</v>
      </c>
      <c r="M128" s="27" t="n">
        <v>49.32</v>
      </c>
      <c r="N128" s="27" t="n">
        <v>2.47</v>
      </c>
      <c r="O128" s="27" t="n">
        <v>51.79</v>
      </c>
      <c r="P128" s="1" t="s">
        <v>501</v>
      </c>
      <c r="Q128" s="27" t="n">
        <v>46.66</v>
      </c>
      <c r="R128" s="27" t="n">
        <v>2.33</v>
      </c>
      <c r="S128" s="27" t="n">
        <v>48.99</v>
      </c>
      <c r="T128" s="1" t="s">
        <v>501</v>
      </c>
      <c r="U128" s="21" t="n">
        <v>43.32</v>
      </c>
      <c r="V128" s="21" t="n">
        <v>2.17</v>
      </c>
      <c r="W128" s="21" t="n">
        <v>45.49</v>
      </c>
      <c r="X128" s="1" t="s">
        <v>501</v>
      </c>
      <c r="Y128" s="27" t="n">
        <v>41.32</v>
      </c>
      <c r="Z128" s="27" t="n">
        <v>2.07</v>
      </c>
      <c r="AA128" s="27" t="n">
        <v>43.39</v>
      </c>
      <c r="AB128" s="1" t="s">
        <v>501</v>
      </c>
      <c r="AC128" s="27" t="n">
        <v>39.99</v>
      </c>
      <c r="AD128" s="27" t="n">
        <v>2</v>
      </c>
      <c r="AE128" s="27" t="n">
        <v>41.99</v>
      </c>
      <c r="AF128" s="1" t="s">
        <v>501</v>
      </c>
      <c r="AG128" s="27" t="n">
        <v>36.66</v>
      </c>
      <c r="AH128" s="27" t="n">
        <v>1.83</v>
      </c>
      <c r="AI128" s="27" t="n">
        <v>38.49</v>
      </c>
      <c r="AJ128" s="1" t="s">
        <v>501</v>
      </c>
      <c r="AK128" s="27" t="n">
        <v>35.99</v>
      </c>
      <c r="AL128" s="27" t="n">
        <v>1.8</v>
      </c>
      <c r="AM128" s="27" t="n">
        <v>37.79</v>
      </c>
      <c r="AN128" s="1" t="s">
        <v>501</v>
      </c>
      <c r="AO128" s="27" t="n">
        <v>34.66</v>
      </c>
      <c r="AP128" s="27" t="n">
        <v>1.73</v>
      </c>
      <c r="AQ128" s="27" t="n">
        <v>36.39</v>
      </c>
      <c r="AR128" s="1" t="s">
        <v>501</v>
      </c>
      <c r="AS128" s="27" t="n">
        <v>33.33</v>
      </c>
      <c r="AT128" s="27" t="n">
        <v>1.67</v>
      </c>
      <c r="AU128" s="27" t="n">
        <v>35</v>
      </c>
      <c r="AV128" s="1" t="s">
        <v>501</v>
      </c>
      <c r="AW128" s="27" t="n">
        <v>32</v>
      </c>
      <c r="AX128" s="27" t="n">
        <v>1.6</v>
      </c>
      <c r="AY128" s="27" t="n">
        <v>33.6</v>
      </c>
      <c r="AZ128" s="1" t="s">
        <v>501</v>
      </c>
      <c r="BA128" s="27" t="n">
        <v>31.33</v>
      </c>
      <c r="BB128" s="27" t="n">
        <v>1.57</v>
      </c>
      <c r="BC128" s="27" t="n">
        <v>32.9</v>
      </c>
      <c r="BD128" s="1" t="s">
        <v>501</v>
      </c>
      <c r="BE128" s="27" t="n">
        <v>30.67</v>
      </c>
      <c r="BF128" s="27" t="n">
        <v>1.53</v>
      </c>
      <c r="BG128" s="27" t="n">
        <v>32.2</v>
      </c>
      <c r="BH128" s="1" t="s">
        <v>501</v>
      </c>
      <c r="BI128" s="27" t="n">
        <v>30</v>
      </c>
      <c r="BJ128" s="27" t="n">
        <v>1.5</v>
      </c>
      <c r="BK128" s="27" t="n">
        <v>31.5</v>
      </c>
      <c r="BL128" s="1" t="s">
        <v>501</v>
      </c>
      <c r="BM128" s="27" t="n">
        <v>28</v>
      </c>
      <c r="BN128" s="27" t="n">
        <v>1.4</v>
      </c>
      <c r="BO128" s="27" t="n">
        <v>29.4</v>
      </c>
      <c r="BP128" s="1" t="s">
        <v>501</v>
      </c>
      <c r="BQ128" s="1" t="n">
        <v>71611223</v>
      </c>
      <c r="BR128" s="1" t="s">
        <v>504</v>
      </c>
      <c r="BS128" s="28" t="n">
        <v>0.05</v>
      </c>
      <c r="BT128" s="1" t="n">
        <f aca="false">IF(ISBLANK(G128),0,B128)</f>
        <v>0</v>
      </c>
      <c r="BU128" s="1" t="n">
        <f aca="false">IF(BT128=0,0,1)+BU127</f>
        <v>0</v>
      </c>
      <c r="BV128" s="22" t="str">
        <f aca="false">IFERROR(VLOOKUP(BW128,$BP$11:$BS$180,2,0),"")</f>
        <v/>
      </c>
      <c r="BW128" s="22" t="str">
        <f aca="false">IFERROR(INDEX($BT$11:$BT$180,MATCH(ROWS($I$10:I127),$BU$11:$BU$180,0),1),"")</f>
        <v/>
      </c>
      <c r="BX128" s="29" t="str">
        <f aca="false">IFERROR(VLOOKUP(BW128,BP128:BS297,3,0),"")</f>
        <v/>
      </c>
      <c r="BY128" s="30" t="str">
        <f aca="false">IFERROR(VLOOKUP(BW128,$B$11:$K$180,5,0),"")</f>
        <v/>
      </c>
      <c r="BZ128" s="29" t="str">
        <f aca="false">IFERROR(VLOOKUP(BW128,$B$11:$L$180,6,0),"")</f>
        <v/>
      </c>
      <c r="CA128" s="30" t="str">
        <f aca="false">IFERROR(VLOOKUP(BW128,$B$11:$K$180,9,0),"")</f>
        <v/>
      </c>
      <c r="CB128" s="31" t="str">
        <f aca="false">IFERROR(VLOOKUP(BW128,BP128:BS297,4,0),"")</f>
        <v/>
      </c>
      <c r="CC128" s="30" t="str">
        <f aca="false">IFERROR(VLOOKUP(BW128,$B$11:$K$180,10,0),"")</f>
        <v/>
      </c>
      <c r="CD128" s="30" t="str">
        <f aca="false">IFERROR(VLOOKUP(BW128,$B$11:$K$180,7,0),"")</f>
        <v/>
      </c>
    </row>
    <row r="129" customFormat="false" ht="14.75" hidden="false" customHeight="true" outlineLevel="0" collapsed="false">
      <c r="A129" s="32" t="s">
        <v>460</v>
      </c>
      <c r="B129" s="32" t="s">
        <v>505</v>
      </c>
      <c r="C129" s="32" t="s">
        <v>506</v>
      </c>
      <c r="D129" s="33" t="s">
        <v>507</v>
      </c>
      <c r="E129" s="34" t="n">
        <v>34.99</v>
      </c>
      <c r="F129" s="35" t="str">
        <f aca="false">IF($F$3=0.26,O129,IF($F$3=0.3,S129,IF($F$3=0.35,W129,IF($F$3=0.38,AA129,IF($F$3=0.4,AE129,IF($F$3=0.45,AI129,IF($F$3=0.46,AM129,IF($F$3=0.48,AQ129,IF($F$3=0.5,AU129,IF($F$3=0.52,AY129,IF($F$3=0.53,BC129,IF($F$3=0.4,BG129,IF($F$3=0.55,BK129,IF($F$3=0.58,BO129,""))))))))))))))</f>
        <v/>
      </c>
      <c r="G129" s="26"/>
      <c r="H129" s="35" t="str">
        <f aca="false">IFERROR(F129*G129,"")</f>
        <v/>
      </c>
      <c r="J129" s="13" t="e">
        <f aca="false">G129*(IF($F$3=0.26,M129,IF($F$3=0.3,Q129,IF($F$3=0.35,U129,IF($F$3=0.38,Y129,IF($F$3=0.4,AC129,IF($F$3=0.45,AG129,IF($F$3=0.46,AK129,IF($F$3=0.48,AO129,IF($F$3=0.5,AS129,IF($F$3=0.52,AW129,IF($F$3=0.53,BA129,IF($F$3=0.4,BE129,IF($F$3=0.55,BI129,IF($F$3=0.58,BM129,"")))))))))))))))</f>
        <v>#VALUE!</v>
      </c>
      <c r="K129" s="13" t="e">
        <f aca="false">G129*(IF($F$3=0.26,N129,IF($F$3=0.3,R129,IF($F$3=0.35,V129,IF($F$3=0.38,Z129,IF($F$3=0.4,AD129,IF($F$3=0.45,AH129,IF($F$3=0.46,AL129,IF($F$3=0.48,AP129,IF($F$3=0.5,AT129,IF($F$3=0.52,AX129,IF($F$3=0.53,BB129,IF($F$3=0.4,BF129,IF($F$3=0.55,BJ129,IF($F$3=0.58,BN129,"")))))))))))))))</f>
        <v>#VALUE!</v>
      </c>
      <c r="L129" s="1" t="s">
        <v>505</v>
      </c>
      <c r="M129" s="27" t="n">
        <v>24.66</v>
      </c>
      <c r="N129" s="27" t="n">
        <v>1.23</v>
      </c>
      <c r="O129" s="27" t="n">
        <v>25.89</v>
      </c>
      <c r="P129" s="1" t="s">
        <v>505</v>
      </c>
      <c r="Q129" s="27" t="n">
        <v>23.32</v>
      </c>
      <c r="R129" s="27" t="n">
        <v>1.17</v>
      </c>
      <c r="S129" s="27" t="n">
        <v>24.49</v>
      </c>
      <c r="T129" s="1" t="s">
        <v>505</v>
      </c>
      <c r="U129" s="21" t="n">
        <v>21.66</v>
      </c>
      <c r="V129" s="21" t="n">
        <v>1.08</v>
      </c>
      <c r="W129" s="21" t="n">
        <v>22.74</v>
      </c>
      <c r="X129" s="1" t="s">
        <v>505</v>
      </c>
      <c r="Y129" s="27" t="n">
        <v>20.66</v>
      </c>
      <c r="Z129" s="27" t="n">
        <v>1.03</v>
      </c>
      <c r="AA129" s="27" t="n">
        <v>21.69</v>
      </c>
      <c r="AB129" s="1" t="s">
        <v>505</v>
      </c>
      <c r="AC129" s="27" t="n">
        <v>19.99</v>
      </c>
      <c r="AD129" s="27" t="n">
        <v>1</v>
      </c>
      <c r="AE129" s="27" t="n">
        <v>20.99</v>
      </c>
      <c r="AF129" s="1" t="s">
        <v>505</v>
      </c>
      <c r="AG129" s="27" t="n">
        <v>18.32</v>
      </c>
      <c r="AH129" s="27" t="n">
        <v>0.92</v>
      </c>
      <c r="AI129" s="27" t="n">
        <v>19.24</v>
      </c>
      <c r="AJ129" s="1" t="s">
        <v>505</v>
      </c>
      <c r="AK129" s="27" t="n">
        <v>17.99</v>
      </c>
      <c r="AL129" s="27" t="n">
        <v>0.9</v>
      </c>
      <c r="AM129" s="27" t="n">
        <v>18.89</v>
      </c>
      <c r="AN129" s="1" t="s">
        <v>505</v>
      </c>
      <c r="AO129" s="27" t="n">
        <v>17.32</v>
      </c>
      <c r="AP129" s="27" t="n">
        <v>0.87</v>
      </c>
      <c r="AQ129" s="27" t="n">
        <v>18.19</v>
      </c>
      <c r="AR129" s="1" t="s">
        <v>505</v>
      </c>
      <c r="AS129" s="27" t="n">
        <v>16.67</v>
      </c>
      <c r="AT129" s="27" t="n">
        <v>0.83</v>
      </c>
      <c r="AU129" s="27" t="n">
        <v>17.5</v>
      </c>
      <c r="AV129" s="1" t="s">
        <v>505</v>
      </c>
      <c r="AW129" s="27" t="n">
        <v>16</v>
      </c>
      <c r="AX129" s="27" t="n">
        <v>0.8</v>
      </c>
      <c r="AY129" s="27" t="n">
        <v>16.8</v>
      </c>
      <c r="AZ129" s="1" t="s">
        <v>505</v>
      </c>
      <c r="BA129" s="27" t="n">
        <v>15.67</v>
      </c>
      <c r="BB129" s="27" t="n">
        <v>0.78</v>
      </c>
      <c r="BC129" s="27" t="n">
        <v>16.45</v>
      </c>
      <c r="BD129" s="1" t="s">
        <v>505</v>
      </c>
      <c r="BE129" s="27" t="n">
        <v>15.33</v>
      </c>
      <c r="BF129" s="27" t="n">
        <v>0.77</v>
      </c>
      <c r="BG129" s="27" t="n">
        <v>16.1</v>
      </c>
      <c r="BH129" s="1" t="s">
        <v>505</v>
      </c>
      <c r="BI129" s="27" t="n">
        <v>15</v>
      </c>
      <c r="BJ129" s="27" t="n">
        <v>0.75</v>
      </c>
      <c r="BK129" s="27" t="n">
        <v>15.75</v>
      </c>
      <c r="BL129" s="1" t="s">
        <v>505</v>
      </c>
      <c r="BM129" s="27" t="n">
        <v>14</v>
      </c>
      <c r="BN129" s="27" t="n">
        <v>0.7</v>
      </c>
      <c r="BO129" s="27" t="n">
        <v>14.7</v>
      </c>
      <c r="BP129" s="1" t="s">
        <v>505</v>
      </c>
      <c r="BQ129" s="1" t="n">
        <v>71611306</v>
      </c>
      <c r="BR129" s="1" t="s">
        <v>508</v>
      </c>
      <c r="BS129" s="28" t="n">
        <v>0.05</v>
      </c>
      <c r="BT129" s="1" t="n">
        <f aca="false">IF(ISBLANK(G129),0,B129)</f>
        <v>0</v>
      </c>
      <c r="BU129" s="1" t="n">
        <f aca="false">IF(BT129=0,0,1)+BU128</f>
        <v>0</v>
      </c>
      <c r="BV129" s="22" t="str">
        <f aca="false">IFERROR(VLOOKUP(BW129,$BP$11:$BS$180,2,0),"")</f>
        <v/>
      </c>
      <c r="BW129" s="22" t="str">
        <f aca="false">IFERROR(INDEX($BT$11:$BT$180,MATCH(ROWS($I$10:I128),$BU$11:$BU$180,0),1),"")</f>
        <v/>
      </c>
      <c r="BX129" s="29" t="str">
        <f aca="false">IFERROR(VLOOKUP(BW129,BP129:BS298,3,0),"")</f>
        <v/>
      </c>
      <c r="BY129" s="30" t="str">
        <f aca="false">IFERROR(VLOOKUP(BW129,$B$11:$K$180,5,0),"")</f>
        <v/>
      </c>
      <c r="BZ129" s="29" t="str">
        <f aca="false">IFERROR(VLOOKUP(BW129,$B$11:$L$180,6,0),"")</f>
        <v/>
      </c>
      <c r="CA129" s="30" t="str">
        <f aca="false">IFERROR(VLOOKUP(BW129,$B$11:$K$180,9,0),"")</f>
        <v/>
      </c>
      <c r="CB129" s="31" t="str">
        <f aca="false">IFERROR(VLOOKUP(BW129,BP129:BS298,4,0),"")</f>
        <v/>
      </c>
      <c r="CC129" s="30" t="str">
        <f aca="false">IFERROR(VLOOKUP(BW129,$B$11:$K$180,10,0),"")</f>
        <v/>
      </c>
      <c r="CD129" s="30" t="str">
        <f aca="false">IFERROR(VLOOKUP(BW129,$B$11:$K$180,7,0),"")</f>
        <v/>
      </c>
    </row>
    <row r="130" customFormat="false" ht="14.75" hidden="false" customHeight="true" outlineLevel="0" collapsed="false">
      <c r="A130" s="32" t="s">
        <v>460</v>
      </c>
      <c r="B130" s="32" t="s">
        <v>509</v>
      </c>
      <c r="C130" s="32" t="s">
        <v>510</v>
      </c>
      <c r="D130" s="33" t="s">
        <v>511</v>
      </c>
      <c r="E130" s="34" t="n">
        <v>9.99</v>
      </c>
      <c r="F130" s="35" t="str">
        <f aca="false">IF($F$3=0.26,O130,IF($F$3=0.3,S130,IF($F$3=0.35,W130,IF($F$3=0.38,AA130,IF($F$3=0.4,AE130,IF($F$3=0.45,AI130,IF($F$3=0.46,AM130,IF($F$3=0.48,AQ130,IF($F$3=0.5,AU130,IF($F$3=0.52,AY130,IF($F$3=0.53,BC130,IF($F$3=0.4,BG130,IF($F$3=0.55,BK130,IF($F$3=0.58,BO130,""))))))))))))))</f>
        <v/>
      </c>
      <c r="G130" s="26"/>
      <c r="H130" s="35" t="str">
        <f aca="false">IFERROR(F130*G130,"")</f>
        <v/>
      </c>
      <c r="J130" s="13" t="e">
        <f aca="false">G130*(IF($F$3=0.26,M130,IF($F$3=0.3,Q130,IF($F$3=0.35,U130,IF($F$3=0.38,Y130,IF($F$3=0.4,AC130,IF($F$3=0.45,AG130,IF($F$3=0.46,AK130,IF($F$3=0.48,AO130,IF($F$3=0.5,AS130,IF($F$3=0.52,AW130,IF($F$3=0.53,BA130,IF($F$3=0.4,BE130,IF($F$3=0.55,BI130,IF($F$3=0.58,BM130,"")))))))))))))))</f>
        <v>#VALUE!</v>
      </c>
      <c r="K130" s="13" t="e">
        <f aca="false">G130*(IF($F$3=0.26,N130,IF($F$3=0.3,R130,IF($F$3=0.35,V130,IF($F$3=0.38,Z130,IF($F$3=0.4,AD130,IF($F$3=0.45,AH130,IF($F$3=0.46,AL130,IF($F$3=0.48,AP130,IF($F$3=0.5,AT130,IF($F$3=0.52,AX130,IF($F$3=0.53,BB130,IF($F$3=0.4,BF130,IF($F$3=0.55,BJ130,IF($F$3=0.58,BN130,"")))))))))))))))</f>
        <v>#VALUE!</v>
      </c>
      <c r="L130" s="1" t="s">
        <v>509</v>
      </c>
      <c r="M130" s="27" t="n">
        <v>7.04</v>
      </c>
      <c r="N130" s="27" t="n">
        <v>0.35</v>
      </c>
      <c r="O130" s="27" t="n">
        <v>7.39</v>
      </c>
      <c r="P130" s="1" t="s">
        <v>509</v>
      </c>
      <c r="Q130" s="27" t="n">
        <v>6.66</v>
      </c>
      <c r="R130" s="27" t="n">
        <v>0.33</v>
      </c>
      <c r="S130" s="27" t="n">
        <v>6.99</v>
      </c>
      <c r="T130" s="1" t="s">
        <v>509</v>
      </c>
      <c r="U130" s="21" t="n">
        <v>6.18</v>
      </c>
      <c r="V130" s="21" t="n">
        <v>0.31</v>
      </c>
      <c r="W130" s="21" t="n">
        <v>6.49</v>
      </c>
      <c r="X130" s="1" t="s">
        <v>509</v>
      </c>
      <c r="Y130" s="27" t="n">
        <v>5.9</v>
      </c>
      <c r="Z130" s="27" t="n">
        <v>0.29</v>
      </c>
      <c r="AA130" s="27" t="n">
        <v>6.19</v>
      </c>
      <c r="AB130" s="1" t="s">
        <v>509</v>
      </c>
      <c r="AC130" s="27" t="n">
        <v>5.7</v>
      </c>
      <c r="AD130" s="27" t="n">
        <v>0.29</v>
      </c>
      <c r="AE130" s="27" t="n">
        <v>5.99</v>
      </c>
      <c r="AF130" s="1" t="s">
        <v>509</v>
      </c>
      <c r="AG130" s="27" t="n">
        <v>5.23</v>
      </c>
      <c r="AH130" s="27" t="n">
        <v>0.26</v>
      </c>
      <c r="AI130" s="27" t="n">
        <v>5.49</v>
      </c>
      <c r="AJ130" s="1" t="s">
        <v>509</v>
      </c>
      <c r="AK130" s="27" t="n">
        <v>5.13</v>
      </c>
      <c r="AL130" s="27" t="n">
        <v>0.26</v>
      </c>
      <c r="AM130" s="27" t="n">
        <v>5.39</v>
      </c>
      <c r="AN130" s="1" t="s">
        <v>509</v>
      </c>
      <c r="AO130" s="27" t="n">
        <v>4.94</v>
      </c>
      <c r="AP130" s="27" t="n">
        <v>0.25</v>
      </c>
      <c r="AQ130" s="27" t="n">
        <v>5.19</v>
      </c>
      <c r="AR130" s="1" t="s">
        <v>509</v>
      </c>
      <c r="AS130" s="27" t="n">
        <v>4.76</v>
      </c>
      <c r="AT130" s="27" t="n">
        <v>0.24</v>
      </c>
      <c r="AU130" s="27" t="n">
        <v>5</v>
      </c>
      <c r="AV130" s="1" t="s">
        <v>509</v>
      </c>
      <c r="AW130" s="27" t="n">
        <v>4.57</v>
      </c>
      <c r="AX130" s="27" t="n">
        <v>0.23</v>
      </c>
      <c r="AY130" s="27" t="n">
        <v>4.8</v>
      </c>
      <c r="AZ130" s="1" t="s">
        <v>509</v>
      </c>
      <c r="BA130" s="27" t="n">
        <v>4.48</v>
      </c>
      <c r="BB130" s="27" t="n">
        <v>0.22</v>
      </c>
      <c r="BC130" s="27" t="n">
        <v>4.7</v>
      </c>
      <c r="BD130" s="1" t="s">
        <v>509</v>
      </c>
      <c r="BE130" s="27" t="n">
        <v>4.38</v>
      </c>
      <c r="BF130" s="27" t="n">
        <v>0.22</v>
      </c>
      <c r="BG130" s="27" t="n">
        <v>4.6</v>
      </c>
      <c r="BH130" s="1" t="s">
        <v>509</v>
      </c>
      <c r="BI130" s="27" t="n">
        <v>4.29</v>
      </c>
      <c r="BJ130" s="27" t="n">
        <v>0.21</v>
      </c>
      <c r="BK130" s="27" t="n">
        <v>4.5</v>
      </c>
      <c r="BL130" s="1" t="s">
        <v>509</v>
      </c>
      <c r="BM130" s="27" t="n">
        <v>4</v>
      </c>
      <c r="BN130" s="27" t="n">
        <v>0.2</v>
      </c>
      <c r="BO130" s="27" t="n">
        <v>4.2</v>
      </c>
      <c r="BP130" s="1" t="s">
        <v>509</v>
      </c>
      <c r="BQ130" s="1" t="n">
        <v>71611294</v>
      </c>
      <c r="BR130" s="1" t="s">
        <v>512</v>
      </c>
      <c r="BS130" s="28" t="n">
        <v>0.05</v>
      </c>
      <c r="BT130" s="1" t="n">
        <f aca="false">IF(ISBLANK(G130),0,B130)</f>
        <v>0</v>
      </c>
      <c r="BU130" s="1" t="n">
        <f aca="false">IF(BT130=0,0,1)+BU129</f>
        <v>0</v>
      </c>
      <c r="BV130" s="22" t="str">
        <f aca="false">IFERROR(VLOOKUP(BW130,$BP$11:$BS$180,2,0),"")</f>
        <v/>
      </c>
      <c r="BW130" s="22" t="str">
        <f aca="false">IFERROR(INDEX($BT$11:$BT$180,MATCH(ROWS($I$10:I129),$BU$11:$BU$180,0),1),"")</f>
        <v/>
      </c>
      <c r="BX130" s="29" t="str">
        <f aca="false">IFERROR(VLOOKUP(BW130,BP130:BS299,3,0),"")</f>
        <v/>
      </c>
      <c r="BY130" s="30" t="str">
        <f aca="false">IFERROR(VLOOKUP(BW130,$B$11:$K$180,5,0),"")</f>
        <v/>
      </c>
      <c r="BZ130" s="29" t="str">
        <f aca="false">IFERROR(VLOOKUP(BW130,$B$11:$L$180,6,0),"")</f>
        <v/>
      </c>
      <c r="CA130" s="30" t="str">
        <f aca="false">IFERROR(VLOOKUP(BW130,$B$11:$K$180,9,0),"")</f>
        <v/>
      </c>
      <c r="CB130" s="31" t="str">
        <f aca="false">IFERROR(VLOOKUP(BW130,BP130:BS299,4,0),"")</f>
        <v/>
      </c>
      <c r="CC130" s="30" t="str">
        <f aca="false">IFERROR(VLOOKUP(BW130,$B$11:$K$180,10,0),"")</f>
        <v/>
      </c>
      <c r="CD130" s="30" t="str">
        <f aca="false">IFERROR(VLOOKUP(BW130,$B$11:$K$180,7,0),"")</f>
        <v/>
      </c>
    </row>
    <row r="131" customFormat="false" ht="14.75" hidden="false" customHeight="true" outlineLevel="0" collapsed="false">
      <c r="A131" s="32" t="s">
        <v>460</v>
      </c>
      <c r="B131" s="32" t="s">
        <v>513</v>
      </c>
      <c r="C131" s="32" t="s">
        <v>514</v>
      </c>
      <c r="D131" s="33" t="s">
        <v>515</v>
      </c>
      <c r="E131" s="34" t="n">
        <v>9.99</v>
      </c>
      <c r="F131" s="35" t="str">
        <f aca="false">IF($F$3=0.26,O131,IF($F$3=0.3,S131,IF($F$3=0.35,W131,IF($F$3=0.38,AA131,IF($F$3=0.4,AE131,IF($F$3=0.45,AI131,IF($F$3=0.46,AM131,IF($F$3=0.48,AQ131,IF($F$3=0.5,AU131,IF($F$3=0.52,AY131,IF($F$3=0.53,BC131,IF($F$3=0.4,BG131,IF($F$3=0.55,BK131,IF($F$3=0.58,BO131,""))))))))))))))</f>
        <v/>
      </c>
      <c r="G131" s="26"/>
      <c r="H131" s="35" t="str">
        <f aca="false">IFERROR(F131*G131,"")</f>
        <v/>
      </c>
      <c r="J131" s="13" t="e">
        <f aca="false">G131*(IF($F$3=0.26,M131,IF($F$3=0.3,Q131,IF($F$3=0.35,U131,IF($F$3=0.38,Y131,IF($F$3=0.4,AC131,IF($F$3=0.45,AG131,IF($F$3=0.46,AK131,IF($F$3=0.48,AO131,IF($F$3=0.5,AS131,IF($F$3=0.52,AW131,IF($F$3=0.53,BA131,IF($F$3=0.4,BE131,IF($F$3=0.55,BI131,IF($F$3=0.58,BM131,"")))))))))))))))</f>
        <v>#VALUE!</v>
      </c>
      <c r="K131" s="13" t="e">
        <f aca="false">G131*(IF($F$3=0.26,N131,IF($F$3=0.3,R131,IF($F$3=0.35,V131,IF($F$3=0.38,Z131,IF($F$3=0.4,AD131,IF($F$3=0.45,AH131,IF($F$3=0.46,AL131,IF($F$3=0.48,AP131,IF($F$3=0.5,AT131,IF($F$3=0.52,AX131,IF($F$3=0.53,BB131,IF($F$3=0.4,BF131,IF($F$3=0.55,BJ131,IF($F$3=0.58,BN131,"")))))))))))))))</f>
        <v>#VALUE!</v>
      </c>
      <c r="L131" s="1" t="s">
        <v>513</v>
      </c>
      <c r="M131" s="27" t="n">
        <v>7.04</v>
      </c>
      <c r="N131" s="27" t="n">
        <v>0.35</v>
      </c>
      <c r="O131" s="27" t="n">
        <v>7.39</v>
      </c>
      <c r="P131" s="1" t="s">
        <v>513</v>
      </c>
      <c r="Q131" s="27" t="n">
        <v>6.66</v>
      </c>
      <c r="R131" s="27" t="n">
        <v>0.33</v>
      </c>
      <c r="S131" s="27" t="n">
        <v>6.99</v>
      </c>
      <c r="T131" s="1" t="s">
        <v>513</v>
      </c>
      <c r="U131" s="21" t="n">
        <v>6.18</v>
      </c>
      <c r="V131" s="21" t="n">
        <v>0.31</v>
      </c>
      <c r="W131" s="21" t="n">
        <v>6.49</v>
      </c>
      <c r="X131" s="1" t="s">
        <v>513</v>
      </c>
      <c r="Y131" s="27" t="n">
        <v>5.9</v>
      </c>
      <c r="Z131" s="27" t="n">
        <v>0.29</v>
      </c>
      <c r="AA131" s="27" t="n">
        <v>6.19</v>
      </c>
      <c r="AB131" s="1" t="s">
        <v>513</v>
      </c>
      <c r="AC131" s="27" t="n">
        <v>5.7</v>
      </c>
      <c r="AD131" s="27" t="n">
        <v>0.29</v>
      </c>
      <c r="AE131" s="27" t="n">
        <v>5.99</v>
      </c>
      <c r="AF131" s="1" t="s">
        <v>513</v>
      </c>
      <c r="AG131" s="27" t="n">
        <v>5.23</v>
      </c>
      <c r="AH131" s="27" t="n">
        <v>0.26</v>
      </c>
      <c r="AI131" s="27" t="n">
        <v>5.49</v>
      </c>
      <c r="AJ131" s="1" t="s">
        <v>513</v>
      </c>
      <c r="AK131" s="27" t="n">
        <v>5.13</v>
      </c>
      <c r="AL131" s="27" t="n">
        <v>0.26</v>
      </c>
      <c r="AM131" s="27" t="n">
        <v>5.39</v>
      </c>
      <c r="AN131" s="1" t="s">
        <v>513</v>
      </c>
      <c r="AO131" s="27" t="n">
        <v>4.94</v>
      </c>
      <c r="AP131" s="27" t="n">
        <v>0.25</v>
      </c>
      <c r="AQ131" s="27" t="n">
        <v>5.19</v>
      </c>
      <c r="AR131" s="1" t="s">
        <v>513</v>
      </c>
      <c r="AS131" s="27" t="n">
        <v>4.76</v>
      </c>
      <c r="AT131" s="27" t="n">
        <v>0.24</v>
      </c>
      <c r="AU131" s="27" t="n">
        <v>5</v>
      </c>
      <c r="AV131" s="1" t="s">
        <v>513</v>
      </c>
      <c r="AW131" s="27" t="n">
        <v>4.57</v>
      </c>
      <c r="AX131" s="27" t="n">
        <v>0.23</v>
      </c>
      <c r="AY131" s="27" t="n">
        <v>4.8</v>
      </c>
      <c r="AZ131" s="1" t="s">
        <v>513</v>
      </c>
      <c r="BA131" s="27" t="n">
        <v>4.48</v>
      </c>
      <c r="BB131" s="27" t="n">
        <v>0.22</v>
      </c>
      <c r="BC131" s="27" t="n">
        <v>4.7</v>
      </c>
      <c r="BD131" s="1" t="s">
        <v>513</v>
      </c>
      <c r="BE131" s="27" t="n">
        <v>4.38</v>
      </c>
      <c r="BF131" s="27" t="n">
        <v>0.22</v>
      </c>
      <c r="BG131" s="27" t="n">
        <v>4.6</v>
      </c>
      <c r="BH131" s="1" t="s">
        <v>513</v>
      </c>
      <c r="BI131" s="27" t="n">
        <v>4.29</v>
      </c>
      <c r="BJ131" s="27" t="n">
        <v>0.21</v>
      </c>
      <c r="BK131" s="27" t="n">
        <v>4.5</v>
      </c>
      <c r="BL131" s="1" t="s">
        <v>513</v>
      </c>
      <c r="BM131" s="27" t="n">
        <v>4</v>
      </c>
      <c r="BN131" s="27" t="n">
        <v>0.2</v>
      </c>
      <c r="BO131" s="27" t="n">
        <v>4.2</v>
      </c>
      <c r="BP131" s="1" t="s">
        <v>513</v>
      </c>
      <c r="BQ131" s="1" t="n">
        <v>71611295</v>
      </c>
      <c r="BR131" s="1" t="s">
        <v>516</v>
      </c>
      <c r="BS131" s="28" t="n">
        <v>0.05</v>
      </c>
      <c r="BT131" s="1" t="n">
        <f aca="false">IF(ISBLANK(G131),0,B131)</f>
        <v>0</v>
      </c>
      <c r="BU131" s="1" t="n">
        <f aca="false">IF(BT131=0,0,1)+BU130</f>
        <v>0</v>
      </c>
      <c r="BV131" s="22" t="str">
        <f aca="false">IFERROR(VLOOKUP(BW131,$BP$11:$BS$180,2,0),"")</f>
        <v/>
      </c>
      <c r="BW131" s="22" t="str">
        <f aca="false">IFERROR(INDEX($BT$11:$BT$180,MATCH(ROWS($I$10:I130),$BU$11:$BU$180,0),1),"")</f>
        <v/>
      </c>
      <c r="BX131" s="29" t="str">
        <f aca="false">IFERROR(VLOOKUP(BW131,BP131:BS300,3,0),"")</f>
        <v/>
      </c>
      <c r="BY131" s="30" t="str">
        <f aca="false">IFERROR(VLOOKUP(BW131,$B$11:$K$180,5,0),"")</f>
        <v/>
      </c>
      <c r="BZ131" s="29" t="str">
        <f aca="false">IFERROR(VLOOKUP(BW131,$B$11:$L$180,6,0),"")</f>
        <v/>
      </c>
      <c r="CA131" s="30" t="str">
        <f aca="false">IFERROR(VLOOKUP(BW131,$B$11:$K$180,9,0),"")</f>
        <v/>
      </c>
      <c r="CB131" s="31" t="str">
        <f aca="false">IFERROR(VLOOKUP(BW131,BP131:BS300,4,0),"")</f>
        <v/>
      </c>
      <c r="CC131" s="30" t="str">
        <f aca="false">IFERROR(VLOOKUP(BW131,$B$11:$K$180,10,0),"")</f>
        <v/>
      </c>
      <c r="CD131" s="30" t="str">
        <f aca="false">IFERROR(VLOOKUP(BW131,$B$11:$K$180,7,0),"")</f>
        <v/>
      </c>
    </row>
    <row r="132" customFormat="false" ht="14.75" hidden="false" customHeight="true" outlineLevel="0" collapsed="false">
      <c r="A132" s="32" t="s">
        <v>460</v>
      </c>
      <c r="B132" s="32" t="s">
        <v>517</v>
      </c>
      <c r="C132" s="32" t="s">
        <v>518</v>
      </c>
      <c r="D132" s="33" t="s">
        <v>519</v>
      </c>
      <c r="E132" s="34" t="n">
        <v>9.99</v>
      </c>
      <c r="F132" s="35" t="str">
        <f aca="false">IF($F$3=0.26,O132,IF($F$3=0.3,S132,IF($F$3=0.35,W132,IF($F$3=0.38,AA132,IF($F$3=0.4,AE132,IF($F$3=0.45,AI132,IF($F$3=0.46,AM132,IF($F$3=0.48,AQ132,IF($F$3=0.5,AU132,IF($F$3=0.52,AY132,IF($F$3=0.53,BC132,IF($F$3=0.4,BG132,IF($F$3=0.55,BK132,IF($F$3=0.58,BO132,""))))))))))))))</f>
        <v/>
      </c>
      <c r="G132" s="26"/>
      <c r="H132" s="35" t="str">
        <f aca="false">IFERROR(F132*G132,"")</f>
        <v/>
      </c>
      <c r="J132" s="13" t="e">
        <f aca="false">G132*(IF($F$3=0.26,M132,IF($F$3=0.3,Q132,IF($F$3=0.35,U132,IF($F$3=0.38,Y132,IF($F$3=0.4,AC132,IF($F$3=0.45,AG132,IF($F$3=0.46,AK132,IF($F$3=0.48,AO132,IF($F$3=0.5,AS132,IF($F$3=0.52,AW132,IF($F$3=0.53,BA132,IF($F$3=0.4,BE132,IF($F$3=0.55,BI132,IF($F$3=0.58,BM132,"")))))))))))))))</f>
        <v>#VALUE!</v>
      </c>
      <c r="K132" s="13" t="e">
        <f aca="false">G132*(IF($F$3=0.26,N132,IF($F$3=0.3,R132,IF($F$3=0.35,V132,IF($F$3=0.38,Z132,IF($F$3=0.4,AD132,IF($F$3=0.45,AH132,IF($F$3=0.46,AL132,IF($F$3=0.48,AP132,IF($F$3=0.5,AT132,IF($F$3=0.52,AX132,IF($F$3=0.53,BB132,IF($F$3=0.4,BF132,IF($F$3=0.55,BJ132,IF($F$3=0.58,BN132,"")))))))))))))))</f>
        <v>#VALUE!</v>
      </c>
      <c r="L132" s="1" t="s">
        <v>517</v>
      </c>
      <c r="M132" s="27" t="n">
        <v>7.04</v>
      </c>
      <c r="N132" s="27" t="n">
        <v>0.35</v>
      </c>
      <c r="O132" s="27" t="n">
        <v>7.39</v>
      </c>
      <c r="P132" s="1" t="s">
        <v>517</v>
      </c>
      <c r="Q132" s="27" t="n">
        <v>6.66</v>
      </c>
      <c r="R132" s="27" t="n">
        <v>0.33</v>
      </c>
      <c r="S132" s="27" t="n">
        <v>6.99</v>
      </c>
      <c r="T132" s="1" t="s">
        <v>517</v>
      </c>
      <c r="U132" s="21" t="n">
        <v>6.18</v>
      </c>
      <c r="V132" s="21" t="n">
        <v>0.31</v>
      </c>
      <c r="W132" s="21" t="n">
        <v>6.49</v>
      </c>
      <c r="X132" s="1" t="s">
        <v>517</v>
      </c>
      <c r="Y132" s="27" t="n">
        <v>5.9</v>
      </c>
      <c r="Z132" s="27" t="n">
        <v>0.29</v>
      </c>
      <c r="AA132" s="27" t="n">
        <v>6.19</v>
      </c>
      <c r="AB132" s="1" t="s">
        <v>517</v>
      </c>
      <c r="AC132" s="27" t="n">
        <v>5.7</v>
      </c>
      <c r="AD132" s="27" t="n">
        <v>0.29</v>
      </c>
      <c r="AE132" s="27" t="n">
        <v>5.99</v>
      </c>
      <c r="AF132" s="1" t="s">
        <v>517</v>
      </c>
      <c r="AG132" s="27" t="n">
        <v>5.23</v>
      </c>
      <c r="AH132" s="27" t="n">
        <v>0.26</v>
      </c>
      <c r="AI132" s="27" t="n">
        <v>5.49</v>
      </c>
      <c r="AJ132" s="1" t="s">
        <v>517</v>
      </c>
      <c r="AK132" s="27" t="n">
        <v>5.13</v>
      </c>
      <c r="AL132" s="27" t="n">
        <v>0.26</v>
      </c>
      <c r="AM132" s="27" t="n">
        <v>5.39</v>
      </c>
      <c r="AN132" s="1" t="s">
        <v>517</v>
      </c>
      <c r="AO132" s="27" t="n">
        <v>4.94</v>
      </c>
      <c r="AP132" s="27" t="n">
        <v>0.25</v>
      </c>
      <c r="AQ132" s="27" t="n">
        <v>5.19</v>
      </c>
      <c r="AR132" s="1" t="s">
        <v>517</v>
      </c>
      <c r="AS132" s="27" t="n">
        <v>4.76</v>
      </c>
      <c r="AT132" s="27" t="n">
        <v>0.24</v>
      </c>
      <c r="AU132" s="27" t="n">
        <v>5</v>
      </c>
      <c r="AV132" s="1" t="s">
        <v>517</v>
      </c>
      <c r="AW132" s="27" t="n">
        <v>4.57</v>
      </c>
      <c r="AX132" s="27" t="n">
        <v>0.23</v>
      </c>
      <c r="AY132" s="27" t="n">
        <v>4.8</v>
      </c>
      <c r="AZ132" s="1" t="s">
        <v>517</v>
      </c>
      <c r="BA132" s="27" t="n">
        <v>4.48</v>
      </c>
      <c r="BB132" s="27" t="n">
        <v>0.22</v>
      </c>
      <c r="BC132" s="27" t="n">
        <v>4.7</v>
      </c>
      <c r="BD132" s="1" t="s">
        <v>517</v>
      </c>
      <c r="BE132" s="27" t="n">
        <v>4.38</v>
      </c>
      <c r="BF132" s="27" t="n">
        <v>0.22</v>
      </c>
      <c r="BG132" s="27" t="n">
        <v>4.6</v>
      </c>
      <c r="BH132" s="1" t="s">
        <v>517</v>
      </c>
      <c r="BI132" s="27" t="n">
        <v>4.29</v>
      </c>
      <c r="BJ132" s="27" t="n">
        <v>0.21</v>
      </c>
      <c r="BK132" s="27" t="n">
        <v>4.5</v>
      </c>
      <c r="BL132" s="1" t="s">
        <v>517</v>
      </c>
      <c r="BM132" s="27" t="n">
        <v>4</v>
      </c>
      <c r="BN132" s="27" t="n">
        <v>0.2</v>
      </c>
      <c r="BO132" s="27" t="n">
        <v>4.2</v>
      </c>
      <c r="BP132" s="1" t="s">
        <v>517</v>
      </c>
      <c r="BQ132" s="1" t="n">
        <v>71611309</v>
      </c>
      <c r="BR132" s="1" t="s">
        <v>520</v>
      </c>
      <c r="BS132" s="28" t="n">
        <v>0.05</v>
      </c>
      <c r="BT132" s="1" t="n">
        <f aca="false">IF(ISBLANK(G132),0,B132)</f>
        <v>0</v>
      </c>
      <c r="BU132" s="1" t="n">
        <f aca="false">IF(BT132=0,0,1)+BU131</f>
        <v>0</v>
      </c>
      <c r="BV132" s="22" t="str">
        <f aca="false">IFERROR(VLOOKUP(BW132,$BP$11:$BS$180,2,0),"")</f>
        <v/>
      </c>
      <c r="BW132" s="22" t="str">
        <f aca="false">IFERROR(INDEX($BT$11:$BT$180,MATCH(ROWS($I$10:I131),$BU$11:$BU$180,0),1),"")</f>
        <v/>
      </c>
      <c r="BX132" s="29" t="str">
        <f aca="false">IFERROR(VLOOKUP(BW132,BP132:BS301,3,0),"")</f>
        <v/>
      </c>
      <c r="BY132" s="30" t="str">
        <f aca="false">IFERROR(VLOOKUP(BW132,$B$11:$K$180,5,0),"")</f>
        <v/>
      </c>
      <c r="BZ132" s="29" t="str">
        <f aca="false">IFERROR(VLOOKUP(BW132,$B$11:$L$180,6,0),"")</f>
        <v/>
      </c>
      <c r="CA132" s="30" t="str">
        <f aca="false">IFERROR(VLOOKUP(BW132,$B$11:$K$180,9,0),"")</f>
        <v/>
      </c>
      <c r="CB132" s="31" t="str">
        <f aca="false">IFERROR(VLOOKUP(BW132,BP132:BS301,4,0),"")</f>
        <v/>
      </c>
      <c r="CC132" s="30" t="str">
        <f aca="false">IFERROR(VLOOKUP(BW132,$B$11:$K$180,10,0),"")</f>
        <v/>
      </c>
      <c r="CD132" s="30" t="str">
        <f aca="false">IFERROR(VLOOKUP(BW132,$B$11:$K$180,7,0),"")</f>
        <v/>
      </c>
    </row>
    <row r="133" customFormat="false" ht="14.75" hidden="false" customHeight="true" outlineLevel="0" collapsed="false">
      <c r="A133" s="32" t="s">
        <v>460</v>
      </c>
      <c r="B133" s="32" t="s">
        <v>521</v>
      </c>
      <c r="C133" s="32" t="s">
        <v>522</v>
      </c>
      <c r="D133" s="33" t="s">
        <v>523</v>
      </c>
      <c r="E133" s="34" t="n">
        <v>14.99</v>
      </c>
      <c r="F133" s="35" t="str">
        <f aca="false">IF($F$3=0.26,O133,IF($F$3=0.3,S133,IF($F$3=0.35,W133,IF($F$3=0.38,AA133,IF($F$3=0.4,AE133,IF($F$3=0.45,AI133,IF($F$3=0.46,AM133,IF($F$3=0.48,AQ133,IF($F$3=0.5,AU133,IF($F$3=0.52,AY133,IF($F$3=0.53,BC133,IF($F$3=0.4,BG133,IF($F$3=0.55,BK133,IF($F$3=0.58,BO133,""))))))))))))))</f>
        <v/>
      </c>
      <c r="G133" s="26"/>
      <c r="H133" s="35" t="str">
        <f aca="false">IFERROR(F133*G133,"")</f>
        <v/>
      </c>
      <c r="J133" s="13" t="e">
        <f aca="false">G133*(IF($F$3=0.26,M133,IF($F$3=0.3,Q133,IF($F$3=0.35,U133,IF($F$3=0.38,Y133,IF($F$3=0.4,AC133,IF($F$3=0.45,AG133,IF($F$3=0.46,AK133,IF($F$3=0.48,AO133,IF($F$3=0.5,AS133,IF($F$3=0.52,AW133,IF($F$3=0.53,BA133,IF($F$3=0.4,BE133,IF($F$3=0.55,BI133,IF($F$3=0.58,BM133,"")))))))))))))))</f>
        <v>#VALUE!</v>
      </c>
      <c r="K133" s="13" t="e">
        <f aca="false">G133*(IF($F$3=0.26,N133,IF($F$3=0.3,R133,IF($F$3=0.35,V133,IF($F$3=0.38,Z133,IF($F$3=0.4,AD133,IF($F$3=0.45,AH133,IF($F$3=0.46,AL133,IF($F$3=0.48,AP133,IF($F$3=0.5,AT133,IF($F$3=0.52,AX133,IF($F$3=0.53,BB133,IF($F$3=0.4,BF133,IF($F$3=0.55,BJ133,IF($F$3=0.58,BN133,"")))))))))))))))</f>
        <v>#VALUE!</v>
      </c>
      <c r="L133" s="1" t="s">
        <v>521</v>
      </c>
      <c r="M133" s="27" t="n">
        <v>10.56</v>
      </c>
      <c r="N133" s="27" t="n">
        <v>0.53</v>
      </c>
      <c r="O133" s="27" t="n">
        <v>11.09</v>
      </c>
      <c r="P133" s="1" t="s">
        <v>521</v>
      </c>
      <c r="Q133" s="27" t="n">
        <v>9.99</v>
      </c>
      <c r="R133" s="27" t="n">
        <v>0.5</v>
      </c>
      <c r="S133" s="27" t="n">
        <v>10.49</v>
      </c>
      <c r="T133" s="1" t="s">
        <v>521</v>
      </c>
      <c r="U133" s="21" t="n">
        <v>9.28</v>
      </c>
      <c r="V133" s="21" t="n">
        <v>0.46</v>
      </c>
      <c r="W133" s="21" t="n">
        <v>9.74</v>
      </c>
      <c r="X133" s="1" t="s">
        <v>521</v>
      </c>
      <c r="Y133" s="27" t="n">
        <v>8.85</v>
      </c>
      <c r="Z133" s="27" t="n">
        <v>0.44</v>
      </c>
      <c r="AA133" s="27" t="n">
        <v>9.29</v>
      </c>
      <c r="AB133" s="1" t="s">
        <v>521</v>
      </c>
      <c r="AC133" s="27" t="n">
        <v>8.56</v>
      </c>
      <c r="AD133" s="27" t="n">
        <v>0.43</v>
      </c>
      <c r="AE133" s="27" t="n">
        <v>8.99</v>
      </c>
      <c r="AF133" s="1" t="s">
        <v>521</v>
      </c>
      <c r="AG133" s="27" t="n">
        <v>7.85</v>
      </c>
      <c r="AH133" s="27" t="n">
        <v>0.39</v>
      </c>
      <c r="AI133" s="27" t="n">
        <v>8.24</v>
      </c>
      <c r="AJ133" s="1" t="s">
        <v>521</v>
      </c>
      <c r="AK133" s="27" t="n">
        <v>7.7</v>
      </c>
      <c r="AL133" s="27" t="n">
        <v>0.39</v>
      </c>
      <c r="AM133" s="27" t="n">
        <v>8.09</v>
      </c>
      <c r="AN133" s="1" t="s">
        <v>521</v>
      </c>
      <c r="AO133" s="27" t="n">
        <v>7.42</v>
      </c>
      <c r="AP133" s="27" t="n">
        <v>0.37</v>
      </c>
      <c r="AQ133" s="27" t="n">
        <v>7.79</v>
      </c>
      <c r="AR133" s="1" t="s">
        <v>521</v>
      </c>
      <c r="AS133" s="27" t="n">
        <v>7.14</v>
      </c>
      <c r="AT133" s="27" t="n">
        <v>0.36</v>
      </c>
      <c r="AU133" s="27" t="n">
        <v>7.5</v>
      </c>
      <c r="AV133" s="1" t="s">
        <v>521</v>
      </c>
      <c r="AW133" s="27" t="n">
        <v>6.86</v>
      </c>
      <c r="AX133" s="27" t="n">
        <v>0.34</v>
      </c>
      <c r="AY133" s="27" t="n">
        <v>7.2</v>
      </c>
      <c r="AZ133" s="1" t="s">
        <v>521</v>
      </c>
      <c r="BA133" s="27" t="n">
        <v>6.71</v>
      </c>
      <c r="BB133" s="27" t="n">
        <v>0.34</v>
      </c>
      <c r="BC133" s="27" t="n">
        <v>7.05</v>
      </c>
      <c r="BD133" s="1" t="s">
        <v>521</v>
      </c>
      <c r="BE133" s="27" t="n">
        <v>6.57</v>
      </c>
      <c r="BF133" s="27" t="n">
        <v>0.33</v>
      </c>
      <c r="BG133" s="27" t="n">
        <v>6.9</v>
      </c>
      <c r="BH133" s="1" t="s">
        <v>521</v>
      </c>
      <c r="BI133" s="27" t="n">
        <v>6.43</v>
      </c>
      <c r="BJ133" s="27" t="n">
        <v>0.32</v>
      </c>
      <c r="BK133" s="27" t="n">
        <v>6.75</v>
      </c>
      <c r="BL133" s="1" t="s">
        <v>521</v>
      </c>
      <c r="BM133" s="27" t="n">
        <v>6</v>
      </c>
      <c r="BN133" s="27" t="n">
        <v>0.3</v>
      </c>
      <c r="BO133" s="27" t="n">
        <v>6.3</v>
      </c>
      <c r="BP133" s="1" t="s">
        <v>521</v>
      </c>
      <c r="BQ133" s="1" t="n">
        <v>71611636</v>
      </c>
      <c r="BR133" s="1" t="s">
        <v>524</v>
      </c>
      <c r="BS133" s="28" t="n">
        <v>0.05</v>
      </c>
      <c r="BT133" s="1" t="n">
        <f aca="false">IF(ISBLANK(G133),0,B133)</f>
        <v>0</v>
      </c>
      <c r="BU133" s="1" t="n">
        <f aca="false">IF(BT133=0,0,1)+BU132</f>
        <v>0</v>
      </c>
      <c r="BV133" s="22" t="str">
        <f aca="false">IFERROR(VLOOKUP(BW133,$BP$11:$BS$180,2,0),"")</f>
        <v/>
      </c>
      <c r="BW133" s="22" t="str">
        <f aca="false">IFERROR(INDEX($BT$11:$BT$180,MATCH(ROWS($I$10:I132),$BU$11:$BU$180,0),1),"")</f>
        <v/>
      </c>
      <c r="BX133" s="29" t="str">
        <f aca="false">IFERROR(VLOOKUP(BW133,BP133:BS302,3,0),"")</f>
        <v/>
      </c>
      <c r="BY133" s="30" t="str">
        <f aca="false">IFERROR(VLOOKUP(BW133,$B$11:$K$180,5,0),"")</f>
        <v/>
      </c>
      <c r="BZ133" s="29" t="str">
        <f aca="false">IFERROR(VLOOKUP(BW133,$B$11:$L$180,6,0),"")</f>
        <v/>
      </c>
      <c r="CA133" s="30" t="str">
        <f aca="false">IFERROR(VLOOKUP(BW133,$B$11:$K$180,9,0),"")</f>
        <v/>
      </c>
      <c r="CB133" s="31" t="str">
        <f aca="false">IFERROR(VLOOKUP(BW133,BP133:BS302,4,0),"")</f>
        <v/>
      </c>
      <c r="CC133" s="30" t="str">
        <f aca="false">IFERROR(VLOOKUP(BW133,$B$11:$K$180,10,0),"")</f>
        <v/>
      </c>
      <c r="CD133" s="30" t="str">
        <f aca="false">IFERROR(VLOOKUP(BW133,$B$11:$K$180,7,0),"")</f>
        <v/>
      </c>
    </row>
    <row r="134" customFormat="false" ht="14.75" hidden="false" customHeight="true" outlineLevel="0" collapsed="false">
      <c r="A134" s="32" t="s">
        <v>460</v>
      </c>
      <c r="B134" s="32" t="s">
        <v>525</v>
      </c>
      <c r="C134" s="32" t="s">
        <v>526</v>
      </c>
      <c r="D134" s="33" t="s">
        <v>527</v>
      </c>
      <c r="E134" s="34" t="n">
        <v>19.99</v>
      </c>
      <c r="F134" s="35" t="str">
        <f aca="false">IF($F$3=0.26,O134,IF($F$3=0.3,S134,IF($F$3=0.35,W134,IF($F$3=0.38,AA134,IF($F$3=0.4,AE134,IF($F$3=0.45,AI134,IF($F$3=0.46,AM134,IF($F$3=0.48,AQ134,IF($F$3=0.5,AU134,IF($F$3=0.52,AY134,IF($F$3=0.53,BC134,IF($F$3=0.4,BG134,IF($F$3=0.55,BK134,IF($F$3=0.58,BO134,""))))))))))))))</f>
        <v/>
      </c>
      <c r="G134" s="26"/>
      <c r="H134" s="35" t="str">
        <f aca="false">IFERROR(F134*G134,"")</f>
        <v/>
      </c>
      <c r="J134" s="13" t="e">
        <f aca="false">G134*(IF($F$3=0.26,M134,IF($F$3=0.3,Q134,IF($F$3=0.35,U134,IF($F$3=0.38,Y134,IF($F$3=0.4,AC134,IF($F$3=0.45,AG134,IF($F$3=0.46,AK134,IF($F$3=0.48,AO134,IF($F$3=0.5,AS134,IF($F$3=0.52,AW134,IF($F$3=0.53,BA134,IF($F$3=0.4,BE134,IF($F$3=0.55,BI134,IF($F$3=0.58,BM134,"")))))))))))))))</f>
        <v>#VALUE!</v>
      </c>
      <c r="K134" s="13" t="e">
        <f aca="false">G134*(IF($F$3=0.26,N134,IF($F$3=0.3,R134,IF($F$3=0.35,V134,IF($F$3=0.38,Z134,IF($F$3=0.4,AD134,IF($F$3=0.45,AH134,IF($F$3=0.46,AL134,IF($F$3=0.48,AP134,IF($F$3=0.5,AT134,IF($F$3=0.52,AX134,IF($F$3=0.53,BB134,IF($F$3=0.4,BF134,IF($F$3=0.55,BJ134,IF($F$3=0.58,BN134,"")))))))))))))))</f>
        <v>#VALUE!</v>
      </c>
      <c r="L134" s="1" t="s">
        <v>525</v>
      </c>
      <c r="M134" s="27" t="n">
        <v>14.09</v>
      </c>
      <c r="N134" s="27" t="n">
        <v>0.7</v>
      </c>
      <c r="O134" s="27" t="n">
        <v>14.79</v>
      </c>
      <c r="P134" s="1" t="s">
        <v>525</v>
      </c>
      <c r="Q134" s="27" t="n">
        <v>13.32</v>
      </c>
      <c r="R134" s="27" t="n">
        <v>0.67</v>
      </c>
      <c r="S134" s="27" t="n">
        <v>13.99</v>
      </c>
      <c r="T134" s="1" t="s">
        <v>525</v>
      </c>
      <c r="U134" s="21" t="n">
        <v>12.37</v>
      </c>
      <c r="V134" s="21" t="n">
        <v>0.62</v>
      </c>
      <c r="W134" s="21" t="n">
        <v>12.99</v>
      </c>
      <c r="X134" s="1" t="s">
        <v>525</v>
      </c>
      <c r="Y134" s="27" t="n">
        <v>11.8</v>
      </c>
      <c r="Z134" s="27" t="n">
        <v>0.59</v>
      </c>
      <c r="AA134" s="27" t="n">
        <v>12.39</v>
      </c>
      <c r="AB134" s="1" t="s">
        <v>525</v>
      </c>
      <c r="AC134" s="27" t="n">
        <v>11.42</v>
      </c>
      <c r="AD134" s="27" t="n">
        <v>0.57</v>
      </c>
      <c r="AE134" s="27" t="n">
        <v>11.99</v>
      </c>
      <c r="AF134" s="1" t="s">
        <v>525</v>
      </c>
      <c r="AG134" s="27" t="n">
        <v>10.47</v>
      </c>
      <c r="AH134" s="27" t="n">
        <v>0.52</v>
      </c>
      <c r="AI134" s="27" t="n">
        <v>10.99</v>
      </c>
      <c r="AJ134" s="1" t="s">
        <v>525</v>
      </c>
      <c r="AK134" s="27" t="n">
        <v>10.28</v>
      </c>
      <c r="AL134" s="27" t="n">
        <v>0.51</v>
      </c>
      <c r="AM134" s="27" t="n">
        <v>10.79</v>
      </c>
      <c r="AN134" s="1" t="s">
        <v>525</v>
      </c>
      <c r="AO134" s="27" t="n">
        <v>9.9</v>
      </c>
      <c r="AP134" s="27" t="n">
        <v>0.49</v>
      </c>
      <c r="AQ134" s="27" t="n">
        <v>10.39</v>
      </c>
      <c r="AR134" s="1" t="s">
        <v>525</v>
      </c>
      <c r="AS134" s="27" t="n">
        <v>9.51</v>
      </c>
      <c r="AT134" s="27" t="n">
        <v>0.48</v>
      </c>
      <c r="AU134" s="27" t="n">
        <v>9.99</v>
      </c>
      <c r="AV134" s="1" t="s">
        <v>525</v>
      </c>
      <c r="AW134" s="27" t="n">
        <v>9.14</v>
      </c>
      <c r="AX134" s="27" t="n">
        <v>0.46</v>
      </c>
      <c r="AY134" s="27" t="n">
        <v>9.6</v>
      </c>
      <c r="AZ134" s="1" t="s">
        <v>525</v>
      </c>
      <c r="BA134" s="27" t="n">
        <v>8.95</v>
      </c>
      <c r="BB134" s="27" t="n">
        <v>0.45</v>
      </c>
      <c r="BC134" s="27" t="n">
        <v>9.4</v>
      </c>
      <c r="BD134" s="1" t="s">
        <v>525</v>
      </c>
      <c r="BE134" s="27" t="n">
        <v>8.76</v>
      </c>
      <c r="BF134" s="27" t="n">
        <v>0.44</v>
      </c>
      <c r="BG134" s="27" t="n">
        <v>9.2</v>
      </c>
      <c r="BH134" s="1" t="s">
        <v>525</v>
      </c>
      <c r="BI134" s="27" t="n">
        <v>8.57</v>
      </c>
      <c r="BJ134" s="27" t="n">
        <v>0.43</v>
      </c>
      <c r="BK134" s="27" t="n">
        <v>9</v>
      </c>
      <c r="BL134" s="1" t="s">
        <v>525</v>
      </c>
      <c r="BM134" s="27" t="n">
        <v>8</v>
      </c>
      <c r="BN134" s="27" t="n">
        <v>0.4</v>
      </c>
      <c r="BO134" s="27" t="n">
        <v>8.4</v>
      </c>
      <c r="BP134" s="1" t="s">
        <v>525</v>
      </c>
      <c r="BQ134" s="1" t="n">
        <v>71610640</v>
      </c>
      <c r="BR134" s="1" t="s">
        <v>528</v>
      </c>
      <c r="BS134" s="28" t="n">
        <v>0.05</v>
      </c>
      <c r="BT134" s="1" t="n">
        <f aca="false">IF(ISBLANK(G134),0,B134)</f>
        <v>0</v>
      </c>
      <c r="BU134" s="1" t="n">
        <f aca="false">IF(BT134=0,0,1)+BU133</f>
        <v>0</v>
      </c>
      <c r="BV134" s="22" t="str">
        <f aca="false">IFERROR(VLOOKUP(BW134,$BP$11:$BS$180,2,0),"")</f>
        <v/>
      </c>
      <c r="BW134" s="22" t="str">
        <f aca="false">IFERROR(INDEX($BT$11:$BT$180,MATCH(ROWS($I$10:I133),$BU$11:$BU$180,0),1),"")</f>
        <v/>
      </c>
      <c r="BX134" s="29" t="str">
        <f aca="false">IFERROR(VLOOKUP(BW134,BP134:BS303,3,0),"")</f>
        <v/>
      </c>
      <c r="BY134" s="30" t="str">
        <f aca="false">IFERROR(VLOOKUP(BW134,$B$11:$K$180,5,0),"")</f>
        <v/>
      </c>
      <c r="BZ134" s="29" t="str">
        <f aca="false">IFERROR(VLOOKUP(BW134,$B$11:$L$180,6,0),"")</f>
        <v/>
      </c>
      <c r="CA134" s="30" t="str">
        <f aca="false">IFERROR(VLOOKUP(BW134,$B$11:$K$180,9,0),"")</f>
        <v/>
      </c>
      <c r="CB134" s="31" t="str">
        <f aca="false">IFERROR(VLOOKUP(BW134,BP134:BS303,4,0),"")</f>
        <v/>
      </c>
      <c r="CC134" s="30" t="str">
        <f aca="false">IFERROR(VLOOKUP(BW134,$B$11:$K$180,10,0),"")</f>
        <v/>
      </c>
      <c r="CD134" s="30" t="str">
        <f aca="false">IFERROR(VLOOKUP(BW134,$B$11:$K$180,7,0),"")</f>
        <v/>
      </c>
    </row>
    <row r="135" customFormat="false" ht="14.75" hidden="false" customHeight="true" outlineLevel="0" collapsed="false">
      <c r="A135" s="32" t="s">
        <v>460</v>
      </c>
      <c r="B135" s="32" t="s">
        <v>529</v>
      </c>
      <c r="C135" s="32" t="s">
        <v>530</v>
      </c>
      <c r="D135" s="33" t="s">
        <v>531</v>
      </c>
      <c r="E135" s="34" t="n">
        <v>19.99</v>
      </c>
      <c r="F135" s="35" t="str">
        <f aca="false">IF($F$3=0.26,O135,IF($F$3=0.3,S135,IF($F$3=0.35,W135,IF($F$3=0.38,AA135,IF($F$3=0.4,AE135,IF($F$3=0.45,AI135,IF($F$3=0.46,AM135,IF($F$3=0.48,AQ135,IF($F$3=0.5,AU135,IF($F$3=0.52,AY135,IF($F$3=0.53,BC135,IF($F$3=0.4,BG135,IF($F$3=0.55,BK135,IF($F$3=0.58,BO135,""))))))))))))))</f>
        <v/>
      </c>
      <c r="G135" s="26"/>
      <c r="H135" s="35" t="str">
        <f aca="false">IFERROR(F135*G135,"")</f>
        <v/>
      </c>
      <c r="J135" s="13" t="e">
        <f aca="false">G135*(IF($F$3=0.26,M135,IF($F$3=0.3,Q135,IF($F$3=0.35,U135,IF($F$3=0.38,Y135,IF($F$3=0.4,AC135,IF($F$3=0.45,AG135,IF($F$3=0.46,AK135,IF($F$3=0.48,AO135,IF($F$3=0.5,AS135,IF($F$3=0.52,AW135,IF($F$3=0.53,BA135,IF($F$3=0.4,BE135,IF($F$3=0.55,BI135,IF($F$3=0.58,BM135,"")))))))))))))))</f>
        <v>#VALUE!</v>
      </c>
      <c r="K135" s="13" t="e">
        <f aca="false">G135*(IF($F$3=0.26,N135,IF($F$3=0.3,R135,IF($F$3=0.35,V135,IF($F$3=0.38,Z135,IF($F$3=0.4,AD135,IF($F$3=0.45,AH135,IF($F$3=0.46,AL135,IF($F$3=0.48,AP135,IF($F$3=0.5,AT135,IF($F$3=0.52,AX135,IF($F$3=0.53,BB135,IF($F$3=0.4,BF135,IF($F$3=0.55,BJ135,IF($F$3=0.58,BN135,"")))))))))))))))</f>
        <v>#VALUE!</v>
      </c>
      <c r="L135" s="1" t="s">
        <v>529</v>
      </c>
      <c r="M135" s="27" t="n">
        <v>14.09</v>
      </c>
      <c r="N135" s="27" t="n">
        <v>0.7</v>
      </c>
      <c r="O135" s="27" t="n">
        <v>14.79</v>
      </c>
      <c r="P135" s="1" t="s">
        <v>529</v>
      </c>
      <c r="Q135" s="27" t="n">
        <v>13.32</v>
      </c>
      <c r="R135" s="27" t="n">
        <v>0.67</v>
      </c>
      <c r="S135" s="27" t="n">
        <v>13.99</v>
      </c>
      <c r="T135" s="1" t="s">
        <v>529</v>
      </c>
      <c r="U135" s="21" t="n">
        <v>12.37</v>
      </c>
      <c r="V135" s="21" t="n">
        <v>0.62</v>
      </c>
      <c r="W135" s="21" t="n">
        <v>12.99</v>
      </c>
      <c r="X135" s="1" t="s">
        <v>529</v>
      </c>
      <c r="Y135" s="27" t="n">
        <v>11.8</v>
      </c>
      <c r="Z135" s="27" t="n">
        <v>0.59</v>
      </c>
      <c r="AA135" s="27" t="n">
        <v>12.39</v>
      </c>
      <c r="AB135" s="1" t="s">
        <v>529</v>
      </c>
      <c r="AC135" s="27" t="n">
        <v>11.42</v>
      </c>
      <c r="AD135" s="27" t="n">
        <v>0.57</v>
      </c>
      <c r="AE135" s="27" t="n">
        <v>11.99</v>
      </c>
      <c r="AF135" s="1" t="s">
        <v>529</v>
      </c>
      <c r="AG135" s="27" t="n">
        <v>10.47</v>
      </c>
      <c r="AH135" s="27" t="n">
        <v>0.52</v>
      </c>
      <c r="AI135" s="27" t="n">
        <v>10.99</v>
      </c>
      <c r="AJ135" s="1" t="s">
        <v>529</v>
      </c>
      <c r="AK135" s="27" t="n">
        <v>10.28</v>
      </c>
      <c r="AL135" s="27" t="n">
        <v>0.51</v>
      </c>
      <c r="AM135" s="27" t="n">
        <v>10.79</v>
      </c>
      <c r="AN135" s="1" t="s">
        <v>529</v>
      </c>
      <c r="AO135" s="27" t="n">
        <v>9.9</v>
      </c>
      <c r="AP135" s="27" t="n">
        <v>0.49</v>
      </c>
      <c r="AQ135" s="27" t="n">
        <v>10.39</v>
      </c>
      <c r="AR135" s="1" t="s">
        <v>529</v>
      </c>
      <c r="AS135" s="27" t="n">
        <v>9.51</v>
      </c>
      <c r="AT135" s="27" t="n">
        <v>0.48</v>
      </c>
      <c r="AU135" s="27" t="n">
        <v>9.99</v>
      </c>
      <c r="AV135" s="1" t="s">
        <v>529</v>
      </c>
      <c r="AW135" s="27" t="n">
        <v>9.14</v>
      </c>
      <c r="AX135" s="27" t="n">
        <v>0.46</v>
      </c>
      <c r="AY135" s="27" t="n">
        <v>9.6</v>
      </c>
      <c r="AZ135" s="1" t="s">
        <v>529</v>
      </c>
      <c r="BA135" s="27" t="n">
        <v>8.95</v>
      </c>
      <c r="BB135" s="27" t="n">
        <v>0.45</v>
      </c>
      <c r="BC135" s="27" t="n">
        <v>9.4</v>
      </c>
      <c r="BD135" s="1" t="s">
        <v>529</v>
      </c>
      <c r="BE135" s="27" t="n">
        <v>8.76</v>
      </c>
      <c r="BF135" s="27" t="n">
        <v>0.44</v>
      </c>
      <c r="BG135" s="27" t="n">
        <v>9.2</v>
      </c>
      <c r="BH135" s="1" t="s">
        <v>529</v>
      </c>
      <c r="BI135" s="27" t="n">
        <v>8.57</v>
      </c>
      <c r="BJ135" s="27" t="n">
        <v>0.43</v>
      </c>
      <c r="BK135" s="27" t="n">
        <v>9</v>
      </c>
      <c r="BL135" s="1" t="s">
        <v>529</v>
      </c>
      <c r="BM135" s="27" t="n">
        <v>8</v>
      </c>
      <c r="BN135" s="27" t="n">
        <v>0.4</v>
      </c>
      <c r="BO135" s="27" t="n">
        <v>8.4</v>
      </c>
      <c r="BP135" s="1" t="s">
        <v>529</v>
      </c>
      <c r="BQ135" s="1" t="n">
        <v>71610683</v>
      </c>
      <c r="BR135" s="1" t="s">
        <v>532</v>
      </c>
      <c r="BS135" s="28" t="n">
        <v>0.05</v>
      </c>
      <c r="BT135" s="1" t="n">
        <f aca="false">IF(ISBLANK(G135),0,B135)</f>
        <v>0</v>
      </c>
      <c r="BU135" s="1" t="n">
        <f aca="false">IF(BT135=0,0,1)+BU134</f>
        <v>0</v>
      </c>
      <c r="BV135" s="22" t="str">
        <f aca="false">IFERROR(VLOOKUP(BW135,$BP$11:$BS$180,2,0),"")</f>
        <v/>
      </c>
      <c r="BW135" s="22" t="str">
        <f aca="false">IFERROR(INDEX($BT$11:$BT$180,MATCH(ROWS($I$10:I134),$BU$11:$BU$180,0),1),"")</f>
        <v/>
      </c>
      <c r="BX135" s="29" t="str">
        <f aca="false">IFERROR(VLOOKUP(BW135,BP135:BS304,3,0),"")</f>
        <v/>
      </c>
      <c r="BY135" s="30" t="str">
        <f aca="false">IFERROR(VLOOKUP(BW135,$B$11:$K$180,5,0),"")</f>
        <v/>
      </c>
      <c r="BZ135" s="29" t="str">
        <f aca="false">IFERROR(VLOOKUP(BW135,$B$11:$L$180,6,0),"")</f>
        <v/>
      </c>
      <c r="CA135" s="30" t="str">
        <f aca="false">IFERROR(VLOOKUP(BW135,$B$11:$K$180,9,0),"")</f>
        <v/>
      </c>
      <c r="CB135" s="31" t="str">
        <f aca="false">IFERROR(VLOOKUP(BW135,BP135:BS304,4,0),"")</f>
        <v/>
      </c>
      <c r="CC135" s="30" t="str">
        <f aca="false">IFERROR(VLOOKUP(BW135,$B$11:$K$180,10,0),"")</f>
        <v/>
      </c>
      <c r="CD135" s="30" t="str">
        <f aca="false">IFERROR(VLOOKUP(BW135,$B$11:$K$180,7,0),"")</f>
        <v/>
      </c>
    </row>
    <row r="136" customFormat="false" ht="14.75" hidden="false" customHeight="true" outlineLevel="0" collapsed="false">
      <c r="A136" s="32" t="s">
        <v>460</v>
      </c>
      <c r="B136" s="32" t="s">
        <v>533</v>
      </c>
      <c r="C136" s="32" t="s">
        <v>534</v>
      </c>
      <c r="D136" s="33" t="s">
        <v>535</v>
      </c>
      <c r="E136" s="34" t="n">
        <v>14.99</v>
      </c>
      <c r="F136" s="35" t="str">
        <f aca="false">IF($F$3=0.26,O136,IF($F$3=0.3,S136,IF($F$3=0.35,W136,IF($F$3=0.38,AA136,IF($F$3=0.4,AE136,IF($F$3=0.45,AI136,IF($F$3=0.46,AM136,IF($F$3=0.48,AQ136,IF($F$3=0.5,AU136,IF($F$3=0.52,AY136,IF($F$3=0.53,BC136,IF($F$3=0.4,BG136,IF($F$3=0.55,BK136,IF($F$3=0.58,BO136,""))))))))))))))</f>
        <v/>
      </c>
      <c r="G136" s="26"/>
      <c r="H136" s="35" t="str">
        <f aca="false">IFERROR(F136*G136,"")</f>
        <v/>
      </c>
      <c r="J136" s="13" t="e">
        <f aca="false">G136*(IF($F$3=0.26,M136,IF($F$3=0.3,Q136,IF($F$3=0.35,U136,IF($F$3=0.38,Y136,IF($F$3=0.4,AC136,IF($F$3=0.45,AG136,IF($F$3=0.46,AK136,IF($F$3=0.48,AO136,IF($F$3=0.5,AS136,IF($F$3=0.52,AW136,IF($F$3=0.53,BA136,IF($F$3=0.4,BE136,IF($F$3=0.55,BI136,IF($F$3=0.58,BM136,"")))))))))))))))</f>
        <v>#VALUE!</v>
      </c>
      <c r="K136" s="13" t="e">
        <f aca="false">G136*(IF($F$3=0.26,N136,IF($F$3=0.3,R136,IF($F$3=0.35,V136,IF($F$3=0.38,Z136,IF($F$3=0.4,AD136,IF($F$3=0.45,AH136,IF($F$3=0.46,AL136,IF($F$3=0.48,AP136,IF($F$3=0.5,AT136,IF($F$3=0.52,AX136,IF($F$3=0.53,BB136,IF($F$3=0.4,BF136,IF($F$3=0.55,BJ136,IF($F$3=0.58,BN136,"")))))))))))))))</f>
        <v>#VALUE!</v>
      </c>
      <c r="L136" s="1" t="s">
        <v>533</v>
      </c>
      <c r="M136" s="27" t="n">
        <v>10.56</v>
      </c>
      <c r="N136" s="27" t="n">
        <v>0.53</v>
      </c>
      <c r="O136" s="27" t="n">
        <v>11.09</v>
      </c>
      <c r="P136" s="1" t="s">
        <v>533</v>
      </c>
      <c r="Q136" s="27" t="n">
        <v>9.99</v>
      </c>
      <c r="R136" s="27" t="n">
        <v>0.5</v>
      </c>
      <c r="S136" s="27" t="n">
        <v>10.49</v>
      </c>
      <c r="T136" s="1" t="s">
        <v>533</v>
      </c>
      <c r="U136" s="21" t="n">
        <v>9.28</v>
      </c>
      <c r="V136" s="21" t="n">
        <v>0.46</v>
      </c>
      <c r="W136" s="21" t="n">
        <v>9.74</v>
      </c>
      <c r="X136" s="1" t="s">
        <v>533</v>
      </c>
      <c r="Y136" s="27" t="n">
        <v>8.85</v>
      </c>
      <c r="Z136" s="27" t="n">
        <v>0.44</v>
      </c>
      <c r="AA136" s="27" t="n">
        <v>9.29</v>
      </c>
      <c r="AB136" s="1" t="s">
        <v>533</v>
      </c>
      <c r="AC136" s="27" t="n">
        <v>8.56</v>
      </c>
      <c r="AD136" s="27" t="n">
        <v>0.43</v>
      </c>
      <c r="AE136" s="27" t="n">
        <v>8.99</v>
      </c>
      <c r="AF136" s="1" t="s">
        <v>533</v>
      </c>
      <c r="AG136" s="27" t="n">
        <v>7.85</v>
      </c>
      <c r="AH136" s="27" t="n">
        <v>0.39</v>
      </c>
      <c r="AI136" s="27" t="n">
        <v>8.24</v>
      </c>
      <c r="AJ136" s="1" t="s">
        <v>533</v>
      </c>
      <c r="AK136" s="27" t="n">
        <v>7.7</v>
      </c>
      <c r="AL136" s="27" t="n">
        <v>0.39</v>
      </c>
      <c r="AM136" s="27" t="n">
        <v>8.09</v>
      </c>
      <c r="AN136" s="1" t="s">
        <v>533</v>
      </c>
      <c r="AO136" s="27" t="n">
        <v>7.42</v>
      </c>
      <c r="AP136" s="27" t="n">
        <v>0.37</v>
      </c>
      <c r="AQ136" s="27" t="n">
        <v>7.79</v>
      </c>
      <c r="AR136" s="1" t="s">
        <v>533</v>
      </c>
      <c r="AS136" s="27" t="n">
        <v>7.14</v>
      </c>
      <c r="AT136" s="27" t="n">
        <v>0.36</v>
      </c>
      <c r="AU136" s="27" t="n">
        <v>7.5</v>
      </c>
      <c r="AV136" s="1" t="s">
        <v>533</v>
      </c>
      <c r="AW136" s="27" t="n">
        <v>6.86</v>
      </c>
      <c r="AX136" s="27" t="n">
        <v>0.34</v>
      </c>
      <c r="AY136" s="27" t="n">
        <v>7.2</v>
      </c>
      <c r="AZ136" s="1" t="s">
        <v>533</v>
      </c>
      <c r="BA136" s="27" t="n">
        <v>6.71</v>
      </c>
      <c r="BB136" s="27" t="n">
        <v>0.34</v>
      </c>
      <c r="BC136" s="27" t="n">
        <v>7.05</v>
      </c>
      <c r="BD136" s="1" t="s">
        <v>533</v>
      </c>
      <c r="BE136" s="27" t="n">
        <v>6.57</v>
      </c>
      <c r="BF136" s="27" t="n">
        <v>0.33</v>
      </c>
      <c r="BG136" s="27" t="n">
        <v>6.9</v>
      </c>
      <c r="BH136" s="1" t="s">
        <v>533</v>
      </c>
      <c r="BI136" s="27" t="n">
        <v>6.43</v>
      </c>
      <c r="BJ136" s="27" t="n">
        <v>0.32</v>
      </c>
      <c r="BK136" s="27" t="n">
        <v>6.75</v>
      </c>
      <c r="BL136" s="1" t="s">
        <v>533</v>
      </c>
      <c r="BM136" s="27" t="n">
        <v>6</v>
      </c>
      <c r="BN136" s="27" t="n">
        <v>0.3</v>
      </c>
      <c r="BO136" s="27" t="n">
        <v>6.3</v>
      </c>
      <c r="BP136" s="1" t="s">
        <v>533</v>
      </c>
      <c r="BQ136" s="1" t="n">
        <v>71610657</v>
      </c>
      <c r="BR136" s="1" t="s">
        <v>536</v>
      </c>
      <c r="BS136" s="28" t="n">
        <v>0.05</v>
      </c>
      <c r="BT136" s="1" t="n">
        <f aca="false">IF(ISBLANK(G136),0,B136)</f>
        <v>0</v>
      </c>
      <c r="BU136" s="1" t="n">
        <f aca="false">IF(BT136=0,0,1)+BU135</f>
        <v>0</v>
      </c>
      <c r="BV136" s="22" t="str">
        <f aca="false">IFERROR(VLOOKUP(BW136,$BP$11:$BS$180,2,0),"")</f>
        <v/>
      </c>
      <c r="BW136" s="22" t="str">
        <f aca="false">IFERROR(INDEX($BT$11:$BT$180,MATCH(ROWS($I$10:I135),$BU$11:$BU$180,0),1),"")</f>
        <v/>
      </c>
      <c r="BX136" s="29" t="str">
        <f aca="false">IFERROR(VLOOKUP(BW136,BP136:BS305,3,0),"")</f>
        <v/>
      </c>
      <c r="BY136" s="30" t="str">
        <f aca="false">IFERROR(VLOOKUP(BW136,$B$11:$K$180,5,0),"")</f>
        <v/>
      </c>
      <c r="BZ136" s="29" t="str">
        <f aca="false">IFERROR(VLOOKUP(BW136,$B$11:$L$180,6,0),"")</f>
        <v/>
      </c>
      <c r="CA136" s="30" t="str">
        <f aca="false">IFERROR(VLOOKUP(BW136,$B$11:$K$180,9,0),"")</f>
        <v/>
      </c>
      <c r="CB136" s="31" t="str">
        <f aca="false">IFERROR(VLOOKUP(BW136,BP136:BS305,4,0),"")</f>
        <v/>
      </c>
      <c r="CC136" s="30" t="str">
        <f aca="false">IFERROR(VLOOKUP(BW136,$B$11:$K$180,10,0),"")</f>
        <v/>
      </c>
      <c r="CD136" s="30" t="str">
        <f aca="false">IFERROR(VLOOKUP(BW136,$B$11:$K$180,7,0),"")</f>
        <v/>
      </c>
    </row>
    <row r="137" customFormat="false" ht="14.75" hidden="false" customHeight="true" outlineLevel="0" collapsed="false">
      <c r="A137" s="23" t="s">
        <v>537</v>
      </c>
      <c r="B137" s="23" t="s">
        <v>538</v>
      </c>
      <c r="C137" s="23" t="s">
        <v>539</v>
      </c>
      <c r="D137" s="24" t="s">
        <v>540</v>
      </c>
      <c r="E137" s="25" t="n">
        <v>29.99</v>
      </c>
      <c r="F137" s="25" t="str">
        <f aca="false">IF($F$3=0.26,O137,IF($F$3=0.3,S137,IF($F$3=0.35,W137,IF($F$3=0.38,AA137,IF($F$3=0.4,AE137,IF($F$3=0.45,AI137,IF($F$3=0.46,AM137,IF($F$3=0.48,AQ137,IF($F$3=0.5,AU137,IF($F$3=0.52,AY137,IF($F$3=0.53,BC137,IF($F$3=0.4,BG137,IF($F$3=0.55,BK137,IF($F$3=0.58,BO137,""))))))))))))))</f>
        <v/>
      </c>
      <c r="G137" s="26"/>
      <c r="H137" s="25" t="str">
        <f aca="false">IFERROR(F137*G137,"")</f>
        <v/>
      </c>
      <c r="J137" s="13" t="e">
        <f aca="false">G137*(IF($F$3=0.26,M137,IF($F$3=0.3,Q137,IF($F$3=0.35,U137,IF($F$3=0.38,Y137,IF($F$3=0.4,AC137,IF($F$3=0.45,AG137,IF($F$3=0.46,AK137,IF($F$3=0.48,AO137,IF($F$3=0.5,AS137,IF($F$3=0.52,AW137,IF($F$3=0.53,BA137,IF($F$3=0.4,BE137,IF($F$3=0.55,BI137,IF($F$3=0.58,BM137,"")))))))))))))))</f>
        <v>#VALUE!</v>
      </c>
      <c r="K137" s="13" t="e">
        <f aca="false">G137*(IF($F$3=0.26,N137,IF($F$3=0.3,R137,IF($F$3=0.35,V137,IF($F$3=0.38,Z137,IF($F$3=0.4,AD137,IF($F$3=0.45,AH137,IF($F$3=0.46,AL137,IF($F$3=0.48,AP137,IF($F$3=0.5,AT137,IF($F$3=0.52,AX137,IF($F$3=0.53,BB137,IF($F$3=0.4,BF137,IF($F$3=0.55,BJ137,IF($F$3=0.58,BN137,"")))))))))))))))</f>
        <v>#VALUE!</v>
      </c>
      <c r="L137" s="1" t="s">
        <v>538</v>
      </c>
      <c r="M137" s="27" t="n">
        <v>21.13</v>
      </c>
      <c r="N137" s="27" t="n">
        <v>1.06</v>
      </c>
      <c r="O137" s="27" t="n">
        <v>22.19</v>
      </c>
      <c r="P137" s="1" t="s">
        <v>538</v>
      </c>
      <c r="Q137" s="27" t="n">
        <v>19.99</v>
      </c>
      <c r="R137" s="27" t="n">
        <v>1</v>
      </c>
      <c r="S137" s="27" t="n">
        <v>20.99</v>
      </c>
      <c r="T137" s="1" t="s">
        <v>538</v>
      </c>
      <c r="U137" s="21" t="n">
        <v>18.56</v>
      </c>
      <c r="V137" s="21" t="n">
        <v>0.93</v>
      </c>
      <c r="W137" s="21" t="n">
        <v>19.49</v>
      </c>
      <c r="X137" s="1" t="s">
        <v>538</v>
      </c>
      <c r="Y137" s="27" t="n">
        <v>17.7</v>
      </c>
      <c r="Z137" s="27" t="n">
        <v>0.89</v>
      </c>
      <c r="AA137" s="27" t="n">
        <v>18.59</v>
      </c>
      <c r="AB137" s="1" t="s">
        <v>538</v>
      </c>
      <c r="AC137" s="27" t="n">
        <v>17.13</v>
      </c>
      <c r="AD137" s="27" t="n">
        <v>0.86</v>
      </c>
      <c r="AE137" s="27" t="n">
        <v>17.99</v>
      </c>
      <c r="AF137" s="1" t="s">
        <v>538</v>
      </c>
      <c r="AG137" s="27" t="n">
        <v>15.7</v>
      </c>
      <c r="AH137" s="27" t="n">
        <v>0.79</v>
      </c>
      <c r="AI137" s="27" t="n">
        <v>16.49</v>
      </c>
      <c r="AJ137" s="1" t="s">
        <v>538</v>
      </c>
      <c r="AK137" s="27" t="n">
        <v>15.42</v>
      </c>
      <c r="AL137" s="27" t="n">
        <v>0.77</v>
      </c>
      <c r="AM137" s="27" t="n">
        <v>16.19</v>
      </c>
      <c r="AN137" s="1" t="s">
        <v>538</v>
      </c>
      <c r="AO137" s="27" t="n">
        <v>14.85</v>
      </c>
      <c r="AP137" s="27" t="n">
        <v>0.74</v>
      </c>
      <c r="AQ137" s="27" t="n">
        <v>15.59</v>
      </c>
      <c r="AR137" s="1" t="s">
        <v>538</v>
      </c>
      <c r="AS137" s="27" t="n">
        <v>14.29</v>
      </c>
      <c r="AT137" s="27" t="n">
        <v>0.71</v>
      </c>
      <c r="AU137" s="27" t="n">
        <v>15</v>
      </c>
      <c r="AV137" s="1" t="s">
        <v>538</v>
      </c>
      <c r="AW137" s="27" t="n">
        <v>13.71</v>
      </c>
      <c r="AX137" s="27" t="n">
        <v>0.69</v>
      </c>
      <c r="AY137" s="27" t="n">
        <v>14.4</v>
      </c>
      <c r="AZ137" s="1" t="s">
        <v>538</v>
      </c>
      <c r="BA137" s="27" t="n">
        <v>13.43</v>
      </c>
      <c r="BB137" s="27" t="n">
        <v>0.67</v>
      </c>
      <c r="BC137" s="27" t="n">
        <v>14.1</v>
      </c>
      <c r="BD137" s="1" t="s">
        <v>538</v>
      </c>
      <c r="BE137" s="27" t="n">
        <v>13.14</v>
      </c>
      <c r="BF137" s="27" t="n">
        <v>0.66</v>
      </c>
      <c r="BG137" s="27" t="n">
        <v>13.8</v>
      </c>
      <c r="BH137" s="1" t="s">
        <v>538</v>
      </c>
      <c r="BI137" s="27" t="n">
        <v>12.86</v>
      </c>
      <c r="BJ137" s="27" t="n">
        <v>0.64</v>
      </c>
      <c r="BK137" s="27" t="n">
        <v>13.5</v>
      </c>
      <c r="BL137" s="1" t="s">
        <v>538</v>
      </c>
      <c r="BM137" s="27" t="n">
        <v>12</v>
      </c>
      <c r="BN137" s="27" t="n">
        <v>0.6</v>
      </c>
      <c r="BO137" s="27" t="n">
        <v>12.6</v>
      </c>
      <c r="BP137" s="1" t="s">
        <v>538</v>
      </c>
      <c r="BQ137" s="1" t="n">
        <v>71611208</v>
      </c>
      <c r="BR137" s="1" t="s">
        <v>541</v>
      </c>
      <c r="BS137" s="28" t="n">
        <v>0.05</v>
      </c>
      <c r="BT137" s="1" t="n">
        <f aca="false">IF(ISBLANK(G137),0,B137)</f>
        <v>0</v>
      </c>
      <c r="BU137" s="1" t="n">
        <f aca="false">IF(BT137=0,0,1)+BU136</f>
        <v>0</v>
      </c>
      <c r="BV137" s="22" t="str">
        <f aca="false">IFERROR(VLOOKUP(BW137,$BP$11:$BS$180,2,0),"")</f>
        <v/>
      </c>
      <c r="BW137" s="22" t="str">
        <f aca="false">IFERROR(INDEX($BT$11:$BT$180,MATCH(ROWS($I$10:I136),$BU$11:$BU$180,0),1),"")</f>
        <v/>
      </c>
      <c r="BX137" s="29" t="str">
        <f aca="false">IFERROR(VLOOKUP(BW137,BP137:BS306,3,0),"")</f>
        <v/>
      </c>
      <c r="BY137" s="30" t="str">
        <f aca="false">IFERROR(VLOOKUP(BW137,$B$11:$K$180,5,0),"")</f>
        <v/>
      </c>
      <c r="BZ137" s="29" t="str">
        <f aca="false">IFERROR(VLOOKUP(BW137,$B$11:$L$180,6,0),"")</f>
        <v/>
      </c>
      <c r="CA137" s="30" t="str">
        <f aca="false">IFERROR(VLOOKUP(BW137,$B$11:$K$180,9,0),"")</f>
        <v/>
      </c>
      <c r="CB137" s="31" t="str">
        <f aca="false">IFERROR(VLOOKUP(BW137,BP137:BS306,4,0),"")</f>
        <v/>
      </c>
      <c r="CC137" s="30" t="str">
        <f aca="false">IFERROR(VLOOKUP(BW137,$B$11:$K$180,10,0),"")</f>
        <v/>
      </c>
      <c r="CD137" s="30" t="str">
        <f aca="false">IFERROR(VLOOKUP(BW137,$B$11:$K$180,7,0),"")</f>
        <v/>
      </c>
    </row>
    <row r="138" customFormat="false" ht="14.75" hidden="false" customHeight="true" outlineLevel="0" collapsed="false">
      <c r="A138" s="23" t="s">
        <v>537</v>
      </c>
      <c r="B138" s="23" t="s">
        <v>542</v>
      </c>
      <c r="C138" s="23" t="s">
        <v>543</v>
      </c>
      <c r="D138" s="24" t="s">
        <v>544</v>
      </c>
      <c r="E138" s="25" t="n">
        <v>59.99</v>
      </c>
      <c r="F138" s="25" t="str">
        <f aca="false">IF($F$3=0.26,O138,IF($F$3=0.3,S138,IF($F$3=0.35,W138,IF($F$3=0.38,AA138,IF($F$3=0.4,AE138,IF($F$3=0.45,AI138,IF($F$3=0.46,AM138,IF($F$3=0.48,AQ138,IF($F$3=0.5,AU138,IF($F$3=0.52,AY138,IF($F$3=0.53,BC138,IF($F$3=0.4,BG138,IF($F$3=0.55,BK138,IF($F$3=0.58,BO138,""))))))))))))))</f>
        <v/>
      </c>
      <c r="G138" s="26"/>
      <c r="H138" s="25" t="str">
        <f aca="false">IFERROR(F138*G138,"")</f>
        <v/>
      </c>
      <c r="J138" s="13" t="e">
        <f aca="false">G138*(IF($F$3=0.26,M138,IF($F$3=0.3,Q138,IF($F$3=0.35,U138,IF($F$3=0.38,Y138,IF($F$3=0.4,AC138,IF($F$3=0.45,AG138,IF($F$3=0.46,AK138,IF($F$3=0.48,AO138,IF($F$3=0.5,AS138,IF($F$3=0.52,AW138,IF($F$3=0.53,BA138,IF($F$3=0.4,BE138,IF($F$3=0.55,BI138,IF($F$3=0.58,BM138,"")))))))))))))))</f>
        <v>#VALUE!</v>
      </c>
      <c r="K138" s="13" t="e">
        <f aca="false">G138*(IF($F$3=0.26,N138,IF($F$3=0.3,R138,IF($F$3=0.35,V138,IF($F$3=0.38,Z138,IF($F$3=0.4,AD138,IF($F$3=0.45,AH138,IF($F$3=0.46,AL138,IF($F$3=0.48,AP138,IF($F$3=0.5,AT138,IF($F$3=0.52,AX138,IF($F$3=0.53,BB138,IF($F$3=0.4,BF138,IF($F$3=0.55,BJ138,IF($F$3=0.58,BN138,"")))))))))))))))</f>
        <v>#VALUE!</v>
      </c>
      <c r="L138" s="1" t="s">
        <v>542</v>
      </c>
      <c r="M138" s="27" t="n">
        <v>42.28</v>
      </c>
      <c r="N138" s="27" t="n">
        <v>2.11</v>
      </c>
      <c r="O138" s="27" t="n">
        <v>44.39</v>
      </c>
      <c r="P138" s="1" t="s">
        <v>542</v>
      </c>
      <c r="Q138" s="27" t="n">
        <v>39.99</v>
      </c>
      <c r="R138" s="27" t="n">
        <v>2</v>
      </c>
      <c r="S138" s="27" t="n">
        <v>41.99</v>
      </c>
      <c r="T138" s="1" t="s">
        <v>542</v>
      </c>
      <c r="U138" s="21" t="n">
        <v>37.13</v>
      </c>
      <c r="V138" s="21" t="n">
        <v>1.86</v>
      </c>
      <c r="W138" s="21" t="n">
        <v>38.99</v>
      </c>
      <c r="X138" s="1" t="s">
        <v>542</v>
      </c>
      <c r="Y138" s="27" t="n">
        <v>35.42</v>
      </c>
      <c r="Z138" s="27" t="n">
        <v>1.77</v>
      </c>
      <c r="AA138" s="27" t="n">
        <v>37.19</v>
      </c>
      <c r="AB138" s="1" t="s">
        <v>542</v>
      </c>
      <c r="AC138" s="27" t="n">
        <v>34.28</v>
      </c>
      <c r="AD138" s="27" t="n">
        <v>1.71</v>
      </c>
      <c r="AE138" s="27" t="n">
        <v>35.99</v>
      </c>
      <c r="AF138" s="1" t="s">
        <v>542</v>
      </c>
      <c r="AG138" s="27" t="n">
        <v>31.42</v>
      </c>
      <c r="AH138" s="27" t="n">
        <v>1.57</v>
      </c>
      <c r="AI138" s="27" t="n">
        <v>32.99</v>
      </c>
      <c r="AJ138" s="1" t="s">
        <v>542</v>
      </c>
      <c r="AK138" s="27" t="n">
        <v>30.85</v>
      </c>
      <c r="AL138" s="27" t="n">
        <v>1.54</v>
      </c>
      <c r="AM138" s="27" t="n">
        <v>32.39</v>
      </c>
      <c r="AN138" s="1" t="s">
        <v>542</v>
      </c>
      <c r="AO138" s="27" t="n">
        <v>29.7</v>
      </c>
      <c r="AP138" s="27" t="n">
        <v>1.49</v>
      </c>
      <c r="AQ138" s="27" t="n">
        <v>31.19</v>
      </c>
      <c r="AR138" s="1" t="s">
        <v>542</v>
      </c>
      <c r="AS138" s="27" t="n">
        <v>28.57</v>
      </c>
      <c r="AT138" s="27" t="n">
        <v>1.43</v>
      </c>
      <c r="AU138" s="27" t="n">
        <v>30</v>
      </c>
      <c r="AV138" s="1" t="s">
        <v>542</v>
      </c>
      <c r="AW138" s="27" t="n">
        <v>27.43</v>
      </c>
      <c r="AX138" s="27" t="n">
        <v>1.37</v>
      </c>
      <c r="AY138" s="27" t="n">
        <v>28.8</v>
      </c>
      <c r="AZ138" s="1" t="s">
        <v>542</v>
      </c>
      <c r="BA138" s="27" t="n">
        <v>26.86</v>
      </c>
      <c r="BB138" s="27" t="n">
        <v>1.34</v>
      </c>
      <c r="BC138" s="27" t="n">
        <v>28.2</v>
      </c>
      <c r="BD138" s="1" t="s">
        <v>542</v>
      </c>
      <c r="BE138" s="27" t="n">
        <v>26.29</v>
      </c>
      <c r="BF138" s="27" t="n">
        <v>1.31</v>
      </c>
      <c r="BG138" s="27" t="n">
        <v>27.6</v>
      </c>
      <c r="BH138" s="1" t="s">
        <v>542</v>
      </c>
      <c r="BI138" s="27" t="n">
        <v>25.71</v>
      </c>
      <c r="BJ138" s="27" t="n">
        <v>1.29</v>
      </c>
      <c r="BK138" s="27" t="n">
        <v>27</v>
      </c>
      <c r="BL138" s="1" t="s">
        <v>542</v>
      </c>
      <c r="BM138" s="27" t="n">
        <v>24</v>
      </c>
      <c r="BN138" s="27" t="n">
        <v>1.2</v>
      </c>
      <c r="BO138" s="27" t="n">
        <v>25.2</v>
      </c>
      <c r="BP138" s="1" t="s">
        <v>542</v>
      </c>
      <c r="BQ138" s="1" t="n">
        <v>71611221</v>
      </c>
      <c r="BR138" s="1" t="s">
        <v>545</v>
      </c>
      <c r="BS138" s="28" t="n">
        <v>0.05</v>
      </c>
      <c r="BT138" s="1" t="n">
        <f aca="false">IF(ISBLANK(G138),0,B138)</f>
        <v>0</v>
      </c>
      <c r="BU138" s="1" t="n">
        <f aca="false">IF(BT138=0,0,1)+BU137</f>
        <v>0</v>
      </c>
      <c r="BV138" s="22" t="str">
        <f aca="false">IFERROR(VLOOKUP(BW138,$BP$11:$BS$180,2,0),"")</f>
        <v/>
      </c>
      <c r="BW138" s="22" t="str">
        <f aca="false">IFERROR(INDEX($BT$11:$BT$180,MATCH(ROWS($I$10:I137),$BU$11:$BU$180,0),1),"")</f>
        <v/>
      </c>
      <c r="BX138" s="29" t="str">
        <f aca="false">IFERROR(VLOOKUP(BW138,BP138:BS307,3,0),"")</f>
        <v/>
      </c>
      <c r="BY138" s="30" t="str">
        <f aca="false">IFERROR(VLOOKUP(BW138,$B$11:$K$180,5,0),"")</f>
        <v/>
      </c>
      <c r="BZ138" s="29" t="str">
        <f aca="false">IFERROR(VLOOKUP(BW138,$B$11:$L$180,6,0),"")</f>
        <v/>
      </c>
      <c r="CA138" s="30" t="str">
        <f aca="false">IFERROR(VLOOKUP(BW138,$B$11:$K$180,9,0),"")</f>
        <v/>
      </c>
      <c r="CB138" s="31" t="str">
        <f aca="false">IFERROR(VLOOKUP(BW138,BP138:BS307,4,0),"")</f>
        <v/>
      </c>
      <c r="CC138" s="30" t="str">
        <f aca="false">IFERROR(VLOOKUP(BW138,$B$11:$K$180,10,0),"")</f>
        <v/>
      </c>
      <c r="CD138" s="30" t="str">
        <f aca="false">IFERROR(VLOOKUP(BW138,$B$11:$K$180,7,0),"")</f>
        <v/>
      </c>
    </row>
    <row r="139" customFormat="false" ht="14.75" hidden="false" customHeight="true" outlineLevel="0" collapsed="false">
      <c r="A139" s="23" t="s">
        <v>537</v>
      </c>
      <c r="B139" s="23" t="s">
        <v>546</v>
      </c>
      <c r="C139" s="23" t="s">
        <v>547</v>
      </c>
      <c r="D139" s="24" t="s">
        <v>548</v>
      </c>
      <c r="E139" s="25" t="n">
        <v>59.99</v>
      </c>
      <c r="F139" s="25" t="str">
        <f aca="false">IF($F$3=0.26,O139,IF($F$3=0.3,S139,IF($F$3=0.35,W139,IF($F$3=0.38,AA139,IF($F$3=0.4,AE139,IF($F$3=0.45,AI139,IF($F$3=0.46,AM139,IF($F$3=0.48,AQ139,IF($F$3=0.5,AU139,IF($F$3=0.52,AY139,IF($F$3=0.53,BC139,IF($F$3=0.4,BG139,IF($F$3=0.55,BK139,IF($F$3=0.58,BO139,""))))))))))))))</f>
        <v/>
      </c>
      <c r="G139" s="26"/>
      <c r="H139" s="25" t="str">
        <f aca="false">IFERROR(F139*G139,"")</f>
        <v/>
      </c>
      <c r="J139" s="13" t="e">
        <f aca="false">G139*(IF($F$3=0.26,M139,IF($F$3=0.3,Q139,IF($F$3=0.35,U139,IF($F$3=0.38,Y139,IF($F$3=0.4,AC139,IF($F$3=0.45,AG139,IF($F$3=0.46,AK139,IF($F$3=0.48,AO139,IF($F$3=0.5,AS139,IF($F$3=0.52,AW139,IF($F$3=0.53,BA139,IF($F$3=0.4,BE139,IF($F$3=0.55,BI139,IF($F$3=0.58,BM139,"")))))))))))))))</f>
        <v>#VALUE!</v>
      </c>
      <c r="K139" s="13" t="e">
        <f aca="false">G139*(IF($F$3=0.26,N139,IF($F$3=0.3,R139,IF($F$3=0.35,V139,IF($F$3=0.38,Z139,IF($F$3=0.4,AD139,IF($F$3=0.45,AH139,IF($F$3=0.46,AL139,IF($F$3=0.48,AP139,IF($F$3=0.5,AT139,IF($F$3=0.52,AX139,IF($F$3=0.53,BB139,IF($F$3=0.4,BF139,IF($F$3=0.55,BJ139,IF($F$3=0.58,BN139,"")))))))))))))))</f>
        <v>#VALUE!</v>
      </c>
      <c r="L139" s="1" t="s">
        <v>546</v>
      </c>
      <c r="M139" s="27" t="n">
        <v>42.28</v>
      </c>
      <c r="N139" s="27" t="n">
        <v>2.11</v>
      </c>
      <c r="O139" s="27" t="n">
        <v>44.39</v>
      </c>
      <c r="P139" s="1" t="s">
        <v>546</v>
      </c>
      <c r="Q139" s="27" t="n">
        <v>39.99</v>
      </c>
      <c r="R139" s="27" t="n">
        <v>2</v>
      </c>
      <c r="S139" s="27" t="n">
        <v>41.99</v>
      </c>
      <c r="T139" s="1" t="s">
        <v>546</v>
      </c>
      <c r="U139" s="21" t="n">
        <v>37.13</v>
      </c>
      <c r="V139" s="21" t="n">
        <v>1.86</v>
      </c>
      <c r="W139" s="21" t="n">
        <v>38.99</v>
      </c>
      <c r="X139" s="1" t="s">
        <v>546</v>
      </c>
      <c r="Y139" s="27" t="n">
        <v>35.42</v>
      </c>
      <c r="Z139" s="27" t="n">
        <v>1.77</v>
      </c>
      <c r="AA139" s="27" t="n">
        <v>37.19</v>
      </c>
      <c r="AB139" s="1" t="s">
        <v>546</v>
      </c>
      <c r="AC139" s="27" t="n">
        <v>34.28</v>
      </c>
      <c r="AD139" s="27" t="n">
        <v>1.71</v>
      </c>
      <c r="AE139" s="27" t="n">
        <v>35.99</v>
      </c>
      <c r="AF139" s="1" t="s">
        <v>546</v>
      </c>
      <c r="AG139" s="27" t="n">
        <v>31.42</v>
      </c>
      <c r="AH139" s="27" t="n">
        <v>1.57</v>
      </c>
      <c r="AI139" s="27" t="n">
        <v>32.99</v>
      </c>
      <c r="AJ139" s="1" t="s">
        <v>546</v>
      </c>
      <c r="AK139" s="27" t="n">
        <v>30.85</v>
      </c>
      <c r="AL139" s="27" t="n">
        <v>1.54</v>
      </c>
      <c r="AM139" s="27" t="n">
        <v>32.39</v>
      </c>
      <c r="AN139" s="1" t="s">
        <v>546</v>
      </c>
      <c r="AO139" s="27" t="n">
        <v>29.7</v>
      </c>
      <c r="AP139" s="27" t="n">
        <v>1.49</v>
      </c>
      <c r="AQ139" s="27" t="n">
        <v>31.19</v>
      </c>
      <c r="AR139" s="1" t="s">
        <v>546</v>
      </c>
      <c r="AS139" s="27" t="n">
        <v>28.57</v>
      </c>
      <c r="AT139" s="27" t="n">
        <v>1.43</v>
      </c>
      <c r="AU139" s="27" t="n">
        <v>30</v>
      </c>
      <c r="AV139" s="1" t="s">
        <v>546</v>
      </c>
      <c r="AW139" s="27" t="n">
        <v>27.43</v>
      </c>
      <c r="AX139" s="27" t="n">
        <v>1.37</v>
      </c>
      <c r="AY139" s="27" t="n">
        <v>28.8</v>
      </c>
      <c r="AZ139" s="1" t="s">
        <v>546</v>
      </c>
      <c r="BA139" s="27" t="n">
        <v>26.86</v>
      </c>
      <c r="BB139" s="27" t="n">
        <v>1.34</v>
      </c>
      <c r="BC139" s="27" t="n">
        <v>28.2</v>
      </c>
      <c r="BD139" s="1" t="s">
        <v>546</v>
      </c>
      <c r="BE139" s="27" t="n">
        <v>26.29</v>
      </c>
      <c r="BF139" s="27" t="n">
        <v>1.31</v>
      </c>
      <c r="BG139" s="27" t="n">
        <v>27.6</v>
      </c>
      <c r="BH139" s="1" t="s">
        <v>546</v>
      </c>
      <c r="BI139" s="27" t="n">
        <v>25.71</v>
      </c>
      <c r="BJ139" s="27" t="n">
        <v>1.29</v>
      </c>
      <c r="BK139" s="27" t="n">
        <v>27</v>
      </c>
      <c r="BL139" s="1" t="s">
        <v>546</v>
      </c>
      <c r="BM139" s="27" t="n">
        <v>24</v>
      </c>
      <c r="BN139" s="27" t="n">
        <v>1.2</v>
      </c>
      <c r="BO139" s="27" t="n">
        <v>25.2</v>
      </c>
      <c r="BP139" s="1" t="s">
        <v>546</v>
      </c>
      <c r="BQ139" s="1" t="n">
        <v>71611468</v>
      </c>
      <c r="BR139" s="1" t="s">
        <v>549</v>
      </c>
      <c r="BS139" s="28" t="n">
        <v>0.05</v>
      </c>
      <c r="BT139" s="1" t="n">
        <f aca="false">IF(ISBLANK(G139),0,B139)</f>
        <v>0</v>
      </c>
      <c r="BU139" s="1" t="n">
        <f aca="false">IF(BT139=0,0,1)+BU138</f>
        <v>0</v>
      </c>
      <c r="BV139" s="22" t="str">
        <f aca="false">IFERROR(VLOOKUP(BW139,$BP$11:$BS$180,2,0),"")</f>
        <v/>
      </c>
      <c r="BW139" s="22" t="str">
        <f aca="false">IFERROR(INDEX($BT$11:$BT$180,MATCH(ROWS($I$10:I138),$BU$11:$BU$180,0),1),"")</f>
        <v/>
      </c>
      <c r="BX139" s="29" t="str">
        <f aca="false">IFERROR(VLOOKUP(BW139,BP139:BS308,3,0),"")</f>
        <v/>
      </c>
      <c r="BY139" s="30" t="str">
        <f aca="false">IFERROR(VLOOKUP(BW139,$B$11:$K$180,5,0),"")</f>
        <v/>
      </c>
      <c r="BZ139" s="29" t="str">
        <f aca="false">IFERROR(VLOOKUP(BW139,$B$11:$L$180,6,0),"")</f>
        <v/>
      </c>
      <c r="CA139" s="30" t="str">
        <f aca="false">IFERROR(VLOOKUP(BW139,$B$11:$K$180,9,0),"")</f>
        <v/>
      </c>
      <c r="CB139" s="31" t="str">
        <f aca="false">IFERROR(VLOOKUP(BW139,BP139:BS308,4,0),"")</f>
        <v/>
      </c>
      <c r="CC139" s="30" t="str">
        <f aca="false">IFERROR(VLOOKUP(BW139,$B$11:$K$180,10,0),"")</f>
        <v/>
      </c>
      <c r="CD139" s="30" t="str">
        <f aca="false">IFERROR(VLOOKUP(BW139,$B$11:$K$180,7,0),"")</f>
        <v/>
      </c>
    </row>
    <row r="140" customFormat="false" ht="14.75" hidden="false" customHeight="true" outlineLevel="0" collapsed="false">
      <c r="A140" s="23" t="s">
        <v>537</v>
      </c>
      <c r="B140" s="23" t="s">
        <v>550</v>
      </c>
      <c r="C140" s="23" t="s">
        <v>551</v>
      </c>
      <c r="D140" s="24" t="s">
        <v>552</v>
      </c>
      <c r="E140" s="25" t="n">
        <v>14.99</v>
      </c>
      <c r="F140" s="25" t="str">
        <f aca="false">IF($F$3=0.26,O140,IF($F$3=0.3,S140,IF($F$3=0.35,W140,IF($F$3=0.38,AA140,IF($F$3=0.4,AE140,IF($F$3=0.45,AI140,IF($F$3=0.46,AM140,IF($F$3=0.48,AQ140,IF($F$3=0.5,AU140,IF($F$3=0.52,AY140,IF($F$3=0.53,BC140,IF($F$3=0.4,BG140,IF($F$3=0.55,BK140,IF($F$3=0.58,BO140,""))))))))))))))</f>
        <v/>
      </c>
      <c r="G140" s="26"/>
      <c r="H140" s="25" t="str">
        <f aca="false">IFERROR(F140*G140,"")</f>
        <v/>
      </c>
      <c r="J140" s="13" t="e">
        <f aca="false">G140*(IF($F$3=0.26,M140,IF($F$3=0.3,Q140,IF($F$3=0.35,U140,IF($F$3=0.38,Y140,IF($F$3=0.4,AC140,IF($F$3=0.45,AG140,IF($F$3=0.46,AK140,IF($F$3=0.48,AO140,IF($F$3=0.5,AS140,IF($F$3=0.52,AW140,IF($F$3=0.53,BA140,IF($F$3=0.4,BE140,IF($F$3=0.55,BI140,IF($F$3=0.58,BM140,"")))))))))))))))</f>
        <v>#VALUE!</v>
      </c>
      <c r="K140" s="13" t="e">
        <f aca="false">G140*(IF($F$3=0.26,N140,IF($F$3=0.3,R140,IF($F$3=0.35,V140,IF($F$3=0.38,Z140,IF($F$3=0.4,AD140,IF($F$3=0.45,AH140,IF($F$3=0.46,AL140,IF($F$3=0.48,AP140,IF($F$3=0.5,AT140,IF($F$3=0.52,AX140,IF($F$3=0.53,BB140,IF($F$3=0.4,BF140,IF($F$3=0.55,BJ140,IF($F$3=0.58,BN140,"")))))))))))))))</f>
        <v>#VALUE!</v>
      </c>
      <c r="L140" s="1" t="s">
        <v>550</v>
      </c>
      <c r="M140" s="27" t="n">
        <v>10.56</v>
      </c>
      <c r="N140" s="27" t="n">
        <v>0.53</v>
      </c>
      <c r="O140" s="27" t="n">
        <v>11.09</v>
      </c>
      <c r="P140" s="1" t="s">
        <v>550</v>
      </c>
      <c r="Q140" s="27" t="n">
        <v>9.99</v>
      </c>
      <c r="R140" s="27" t="n">
        <v>0.5</v>
      </c>
      <c r="S140" s="27" t="n">
        <v>10.49</v>
      </c>
      <c r="T140" s="1" t="s">
        <v>550</v>
      </c>
      <c r="U140" s="21" t="n">
        <v>9.28</v>
      </c>
      <c r="V140" s="21" t="n">
        <v>0.46</v>
      </c>
      <c r="W140" s="21" t="n">
        <v>9.74</v>
      </c>
      <c r="X140" s="1" t="s">
        <v>550</v>
      </c>
      <c r="Y140" s="27" t="n">
        <v>8.85</v>
      </c>
      <c r="Z140" s="27" t="n">
        <v>0.44</v>
      </c>
      <c r="AA140" s="27" t="n">
        <v>9.29</v>
      </c>
      <c r="AB140" s="1" t="s">
        <v>550</v>
      </c>
      <c r="AC140" s="27" t="n">
        <v>8.56</v>
      </c>
      <c r="AD140" s="27" t="n">
        <v>0.43</v>
      </c>
      <c r="AE140" s="27" t="n">
        <v>8.99</v>
      </c>
      <c r="AF140" s="1" t="s">
        <v>550</v>
      </c>
      <c r="AG140" s="27" t="n">
        <v>7.85</v>
      </c>
      <c r="AH140" s="27" t="n">
        <v>0.39</v>
      </c>
      <c r="AI140" s="27" t="n">
        <v>8.24</v>
      </c>
      <c r="AJ140" s="1" t="s">
        <v>550</v>
      </c>
      <c r="AK140" s="27" t="n">
        <v>7.7</v>
      </c>
      <c r="AL140" s="27" t="n">
        <v>0.39</v>
      </c>
      <c r="AM140" s="27" t="n">
        <v>8.09</v>
      </c>
      <c r="AN140" s="1" t="s">
        <v>550</v>
      </c>
      <c r="AO140" s="27" t="n">
        <v>7.42</v>
      </c>
      <c r="AP140" s="27" t="n">
        <v>0.37</v>
      </c>
      <c r="AQ140" s="27" t="n">
        <v>7.79</v>
      </c>
      <c r="AR140" s="1" t="s">
        <v>550</v>
      </c>
      <c r="AS140" s="27" t="n">
        <v>7.14</v>
      </c>
      <c r="AT140" s="27" t="n">
        <v>0.36</v>
      </c>
      <c r="AU140" s="27" t="n">
        <v>7.5</v>
      </c>
      <c r="AV140" s="1" t="s">
        <v>550</v>
      </c>
      <c r="AW140" s="27" t="n">
        <v>6.86</v>
      </c>
      <c r="AX140" s="27" t="n">
        <v>0.34</v>
      </c>
      <c r="AY140" s="27" t="n">
        <v>7.2</v>
      </c>
      <c r="AZ140" s="1" t="s">
        <v>550</v>
      </c>
      <c r="BA140" s="27" t="n">
        <v>6.71</v>
      </c>
      <c r="BB140" s="27" t="n">
        <v>0.34</v>
      </c>
      <c r="BC140" s="27" t="n">
        <v>7.05</v>
      </c>
      <c r="BD140" s="1" t="s">
        <v>550</v>
      </c>
      <c r="BE140" s="27" t="n">
        <v>6.57</v>
      </c>
      <c r="BF140" s="27" t="n">
        <v>0.33</v>
      </c>
      <c r="BG140" s="27" t="n">
        <v>6.9</v>
      </c>
      <c r="BH140" s="1" t="s">
        <v>550</v>
      </c>
      <c r="BI140" s="27" t="n">
        <v>6.43</v>
      </c>
      <c r="BJ140" s="27" t="n">
        <v>0.32</v>
      </c>
      <c r="BK140" s="27" t="n">
        <v>6.75</v>
      </c>
      <c r="BL140" s="1" t="s">
        <v>550</v>
      </c>
      <c r="BM140" s="27" t="n">
        <v>6</v>
      </c>
      <c r="BN140" s="27" t="n">
        <v>0.3</v>
      </c>
      <c r="BO140" s="27" t="n">
        <v>6.3</v>
      </c>
      <c r="BP140" s="1" t="s">
        <v>550</v>
      </c>
      <c r="BQ140" s="1" t="n">
        <v>71611637</v>
      </c>
      <c r="BR140" s="1" t="s">
        <v>553</v>
      </c>
      <c r="BS140" s="28" t="n">
        <v>0.05</v>
      </c>
      <c r="BT140" s="1" t="n">
        <f aca="false">IF(ISBLANK(G140),0,B140)</f>
        <v>0</v>
      </c>
      <c r="BU140" s="1" t="n">
        <f aca="false">IF(BT140=0,0,1)+BU139</f>
        <v>0</v>
      </c>
      <c r="BV140" s="22" t="str">
        <f aca="false">IFERROR(VLOOKUP(BW140,$BP$11:$BS$180,2,0),"")</f>
        <v/>
      </c>
      <c r="BW140" s="22" t="str">
        <f aca="false">IFERROR(INDEX($BT$11:$BT$180,MATCH(ROWS($I$10:I139),$BU$11:$BU$180,0),1),"")</f>
        <v/>
      </c>
      <c r="BX140" s="29" t="str">
        <f aca="false">IFERROR(VLOOKUP(BW140,BP140:BS309,3,0),"")</f>
        <v/>
      </c>
      <c r="BY140" s="30" t="str">
        <f aca="false">IFERROR(VLOOKUP(BW140,$B$11:$K$180,5,0),"")</f>
        <v/>
      </c>
      <c r="BZ140" s="29" t="str">
        <f aca="false">IFERROR(VLOOKUP(BW140,$B$11:$L$180,6,0),"")</f>
        <v/>
      </c>
      <c r="CA140" s="30" t="str">
        <f aca="false">IFERROR(VLOOKUP(BW140,$B$11:$K$180,9,0),"")</f>
        <v/>
      </c>
      <c r="CB140" s="31" t="str">
        <f aca="false">IFERROR(VLOOKUP(BW140,BP140:BS309,4,0),"")</f>
        <v/>
      </c>
      <c r="CC140" s="30" t="str">
        <f aca="false">IFERROR(VLOOKUP(BW140,$B$11:$K$180,10,0),"")</f>
        <v/>
      </c>
      <c r="CD140" s="30" t="str">
        <f aca="false">IFERROR(VLOOKUP(BW140,$B$11:$K$180,7,0),"")</f>
        <v/>
      </c>
    </row>
    <row r="141" customFormat="false" ht="14.75" hidden="false" customHeight="true" outlineLevel="0" collapsed="false">
      <c r="A141" s="32" t="s">
        <v>554</v>
      </c>
      <c r="B141" s="32" t="s">
        <v>555</v>
      </c>
      <c r="C141" s="32" t="s">
        <v>556</v>
      </c>
      <c r="D141" s="33" t="s">
        <v>557</v>
      </c>
      <c r="E141" s="34" t="n">
        <v>29.99</v>
      </c>
      <c r="F141" s="35" t="str">
        <f aca="false">IF($F$3=0.26,O141,IF($F$3=0.3,S141,IF($F$3=0.35,W141,IF($F$3=0.38,AA141,IF($F$3=0.4,AE141,IF($F$3=0.45,AI141,IF($F$3=0.46,AM141,IF($F$3=0.48,AQ141,IF($F$3=0.5,AU141,IF($F$3=0.52,AY141,IF($F$3=0.53,BC141,IF($F$3=0.4,BG141,IF($F$3=0.55,BK141,IF($F$3=0.58,BO141,""))))))))))))))</f>
        <v/>
      </c>
      <c r="G141" s="26"/>
      <c r="H141" s="35" t="str">
        <f aca="false">IFERROR(F141*G141,"")</f>
        <v/>
      </c>
      <c r="J141" s="13" t="e">
        <f aca="false">G141*(IF($F$3=0.26,M141,IF($F$3=0.3,Q141,IF($F$3=0.35,U141,IF($F$3=0.38,Y141,IF($F$3=0.4,AC141,IF($F$3=0.45,AG141,IF($F$3=0.46,AK141,IF($F$3=0.48,AO141,IF($F$3=0.5,AS141,IF($F$3=0.52,AW141,IF($F$3=0.53,BA141,IF($F$3=0.4,BE141,IF($F$3=0.55,BI141,IF($F$3=0.58,BM141,"")))))))))))))))</f>
        <v>#VALUE!</v>
      </c>
      <c r="K141" s="13" t="e">
        <f aca="false">G141*(IF($F$3=0.26,N141,IF($F$3=0.3,R141,IF($F$3=0.35,V141,IF($F$3=0.38,Z141,IF($F$3=0.4,AD141,IF($F$3=0.45,AH141,IF($F$3=0.46,AL141,IF($F$3=0.48,AP141,IF($F$3=0.5,AT141,IF($F$3=0.52,AX141,IF($F$3=0.53,BB141,IF($F$3=0.4,BF141,IF($F$3=0.55,BJ141,IF($F$3=0.58,BN141,"")))))))))))))))</f>
        <v>#VALUE!</v>
      </c>
      <c r="L141" s="1" t="s">
        <v>555</v>
      </c>
      <c r="M141" s="27" t="n">
        <v>21.13</v>
      </c>
      <c r="N141" s="27" t="n">
        <v>1.06</v>
      </c>
      <c r="O141" s="27" t="n">
        <v>22.19</v>
      </c>
      <c r="P141" s="1" t="s">
        <v>555</v>
      </c>
      <c r="Q141" s="27" t="n">
        <v>19.99</v>
      </c>
      <c r="R141" s="27" t="n">
        <v>1</v>
      </c>
      <c r="S141" s="27" t="n">
        <v>20.99</v>
      </c>
      <c r="T141" s="1" t="s">
        <v>555</v>
      </c>
      <c r="U141" s="21" t="n">
        <v>18.56</v>
      </c>
      <c r="V141" s="21" t="n">
        <v>0.93</v>
      </c>
      <c r="W141" s="21" t="n">
        <v>19.49</v>
      </c>
      <c r="X141" s="1" t="s">
        <v>555</v>
      </c>
      <c r="Y141" s="27" t="n">
        <v>17.7</v>
      </c>
      <c r="Z141" s="27" t="n">
        <v>0.89</v>
      </c>
      <c r="AA141" s="27" t="n">
        <v>18.59</v>
      </c>
      <c r="AB141" s="1" t="s">
        <v>555</v>
      </c>
      <c r="AC141" s="27" t="n">
        <v>17.13</v>
      </c>
      <c r="AD141" s="27" t="n">
        <v>0.86</v>
      </c>
      <c r="AE141" s="27" t="n">
        <v>17.99</v>
      </c>
      <c r="AF141" s="1" t="s">
        <v>555</v>
      </c>
      <c r="AG141" s="27" t="n">
        <v>15.7</v>
      </c>
      <c r="AH141" s="27" t="n">
        <v>0.79</v>
      </c>
      <c r="AI141" s="27" t="n">
        <v>16.49</v>
      </c>
      <c r="AJ141" s="1" t="s">
        <v>555</v>
      </c>
      <c r="AK141" s="27" t="n">
        <v>15.42</v>
      </c>
      <c r="AL141" s="27" t="n">
        <v>0.77</v>
      </c>
      <c r="AM141" s="27" t="n">
        <v>16.19</v>
      </c>
      <c r="AN141" s="1" t="s">
        <v>555</v>
      </c>
      <c r="AO141" s="27" t="n">
        <v>14.85</v>
      </c>
      <c r="AP141" s="27" t="n">
        <v>0.74</v>
      </c>
      <c r="AQ141" s="27" t="n">
        <v>15.59</v>
      </c>
      <c r="AR141" s="1" t="s">
        <v>555</v>
      </c>
      <c r="AS141" s="27" t="n">
        <v>14.29</v>
      </c>
      <c r="AT141" s="27" t="n">
        <v>0.71</v>
      </c>
      <c r="AU141" s="27" t="n">
        <v>15</v>
      </c>
      <c r="AV141" s="1" t="s">
        <v>555</v>
      </c>
      <c r="AW141" s="27" t="n">
        <v>13.71</v>
      </c>
      <c r="AX141" s="27" t="n">
        <v>0.69</v>
      </c>
      <c r="AY141" s="27" t="n">
        <v>14.4</v>
      </c>
      <c r="AZ141" s="1" t="s">
        <v>555</v>
      </c>
      <c r="BA141" s="27" t="n">
        <v>13.43</v>
      </c>
      <c r="BB141" s="27" t="n">
        <v>0.67</v>
      </c>
      <c r="BC141" s="27" t="n">
        <v>14.1</v>
      </c>
      <c r="BD141" s="1" t="s">
        <v>555</v>
      </c>
      <c r="BE141" s="27" t="n">
        <v>13.14</v>
      </c>
      <c r="BF141" s="27" t="n">
        <v>0.66</v>
      </c>
      <c r="BG141" s="27" t="n">
        <v>13.8</v>
      </c>
      <c r="BH141" s="1" t="s">
        <v>555</v>
      </c>
      <c r="BI141" s="27" t="n">
        <v>12.86</v>
      </c>
      <c r="BJ141" s="27" t="n">
        <v>0.64</v>
      </c>
      <c r="BK141" s="27" t="n">
        <v>13.5</v>
      </c>
      <c r="BL141" s="1" t="s">
        <v>555</v>
      </c>
      <c r="BM141" s="27" t="n">
        <v>12</v>
      </c>
      <c r="BN141" s="27" t="n">
        <v>0.6</v>
      </c>
      <c r="BO141" s="27" t="n">
        <v>12.6</v>
      </c>
      <c r="BP141" s="1" t="s">
        <v>555</v>
      </c>
      <c r="BQ141" s="1" t="n">
        <v>71611391</v>
      </c>
      <c r="BR141" s="1" t="s">
        <v>558</v>
      </c>
      <c r="BS141" s="28" t="n">
        <v>0.05</v>
      </c>
      <c r="BT141" s="1" t="n">
        <f aca="false">IF(ISBLANK(G141),0,B141)</f>
        <v>0</v>
      </c>
      <c r="BU141" s="1" t="n">
        <f aca="false">IF(BT141=0,0,1)+BU140</f>
        <v>0</v>
      </c>
      <c r="BV141" s="22" t="str">
        <f aca="false">IFERROR(VLOOKUP(BW141,$BP$11:$BS$180,2,0),"")</f>
        <v/>
      </c>
      <c r="BW141" s="22" t="str">
        <f aca="false">IFERROR(INDEX($BT$11:$BT$180,MATCH(ROWS($I$10:I140),$BU$11:$BU$180,0),1),"")</f>
        <v/>
      </c>
      <c r="BX141" s="29" t="str">
        <f aca="false">IFERROR(VLOOKUP(BW141,BP141:BS310,3,0),"")</f>
        <v/>
      </c>
      <c r="BY141" s="30" t="str">
        <f aca="false">IFERROR(VLOOKUP(BW141,$B$11:$K$180,5,0),"")</f>
        <v/>
      </c>
      <c r="BZ141" s="29" t="str">
        <f aca="false">IFERROR(VLOOKUP(BW141,$B$11:$L$180,6,0),"")</f>
        <v/>
      </c>
      <c r="CA141" s="30" t="str">
        <f aca="false">IFERROR(VLOOKUP(BW141,$B$11:$K$180,9,0),"")</f>
        <v/>
      </c>
      <c r="CB141" s="31" t="str">
        <f aca="false">IFERROR(VLOOKUP(BW141,BP141:BS310,4,0),"")</f>
        <v/>
      </c>
      <c r="CC141" s="30" t="str">
        <f aca="false">IFERROR(VLOOKUP(BW141,$B$11:$K$180,10,0),"")</f>
        <v/>
      </c>
      <c r="CD141" s="30" t="str">
        <f aca="false">IFERROR(VLOOKUP(BW141,$B$11:$K$180,7,0),"")</f>
        <v/>
      </c>
    </row>
    <row r="142" customFormat="false" ht="14.75" hidden="false" customHeight="true" outlineLevel="0" collapsed="false">
      <c r="A142" s="32" t="s">
        <v>554</v>
      </c>
      <c r="B142" s="32" t="s">
        <v>559</v>
      </c>
      <c r="C142" s="32" t="s">
        <v>560</v>
      </c>
      <c r="D142" s="33" t="s">
        <v>561</v>
      </c>
      <c r="E142" s="34" t="n">
        <v>14.99</v>
      </c>
      <c r="F142" s="35" t="str">
        <f aca="false">IF($F$3=0.26,O142,IF($F$3=0.3,S142,IF($F$3=0.35,W142,IF($F$3=0.38,AA142,IF($F$3=0.4,AE142,IF($F$3=0.45,AI142,IF($F$3=0.46,AM142,IF($F$3=0.48,AQ142,IF($F$3=0.5,AU142,IF($F$3=0.52,AY142,IF($F$3=0.53,BC142,IF($F$3=0.4,BG142,IF($F$3=0.55,BK142,IF($F$3=0.58,BO142,""))))))))))))))</f>
        <v/>
      </c>
      <c r="G142" s="26"/>
      <c r="H142" s="35" t="str">
        <f aca="false">IFERROR(F142*G142,"")</f>
        <v/>
      </c>
      <c r="J142" s="13" t="e">
        <f aca="false">G142*(IF($F$3=0.26,M142,IF($F$3=0.3,Q142,IF($F$3=0.35,U142,IF($F$3=0.38,Y142,IF($F$3=0.4,AC142,IF($F$3=0.45,AG142,IF($F$3=0.46,AK142,IF($F$3=0.48,AO142,IF($F$3=0.5,AS142,IF($F$3=0.52,AW142,IF($F$3=0.53,BA142,IF($F$3=0.4,BE142,IF($F$3=0.55,BI142,IF($F$3=0.58,BM142,"")))))))))))))))</f>
        <v>#VALUE!</v>
      </c>
      <c r="K142" s="13" t="e">
        <f aca="false">G142*(IF($F$3=0.26,N142,IF($F$3=0.3,R142,IF($F$3=0.35,V142,IF($F$3=0.38,Z142,IF($F$3=0.4,AD142,IF($F$3=0.45,AH142,IF($F$3=0.46,AL142,IF($F$3=0.48,AP142,IF($F$3=0.5,AT142,IF($F$3=0.52,AX142,IF($F$3=0.53,BB142,IF($F$3=0.4,BF142,IF($F$3=0.55,BJ142,IF($F$3=0.58,BN142,"")))))))))))))))</f>
        <v>#VALUE!</v>
      </c>
      <c r="L142" s="1" t="s">
        <v>559</v>
      </c>
      <c r="M142" s="27" t="n">
        <v>10.56</v>
      </c>
      <c r="N142" s="27" t="n">
        <v>0.53</v>
      </c>
      <c r="O142" s="27" t="n">
        <v>11.09</v>
      </c>
      <c r="P142" s="1" t="s">
        <v>559</v>
      </c>
      <c r="Q142" s="27" t="n">
        <v>9.99</v>
      </c>
      <c r="R142" s="27" t="n">
        <v>0.5</v>
      </c>
      <c r="S142" s="27" t="n">
        <v>10.49</v>
      </c>
      <c r="T142" s="1" t="s">
        <v>559</v>
      </c>
      <c r="U142" s="21" t="n">
        <v>9.28</v>
      </c>
      <c r="V142" s="21" t="n">
        <v>0.46</v>
      </c>
      <c r="W142" s="21" t="n">
        <v>9.74</v>
      </c>
      <c r="X142" s="1" t="s">
        <v>559</v>
      </c>
      <c r="Y142" s="27" t="n">
        <v>8.85</v>
      </c>
      <c r="Z142" s="27" t="n">
        <v>0.44</v>
      </c>
      <c r="AA142" s="27" t="n">
        <v>9.29</v>
      </c>
      <c r="AB142" s="1" t="s">
        <v>559</v>
      </c>
      <c r="AC142" s="27" t="n">
        <v>8.56</v>
      </c>
      <c r="AD142" s="27" t="n">
        <v>0.43</v>
      </c>
      <c r="AE142" s="27" t="n">
        <v>8.99</v>
      </c>
      <c r="AF142" s="1" t="s">
        <v>559</v>
      </c>
      <c r="AG142" s="27" t="n">
        <v>7.85</v>
      </c>
      <c r="AH142" s="27" t="n">
        <v>0.39</v>
      </c>
      <c r="AI142" s="27" t="n">
        <v>8.24</v>
      </c>
      <c r="AJ142" s="1" t="s">
        <v>559</v>
      </c>
      <c r="AK142" s="27" t="n">
        <v>7.7</v>
      </c>
      <c r="AL142" s="27" t="n">
        <v>0.39</v>
      </c>
      <c r="AM142" s="27" t="n">
        <v>8.09</v>
      </c>
      <c r="AN142" s="1" t="s">
        <v>559</v>
      </c>
      <c r="AO142" s="27" t="n">
        <v>7.42</v>
      </c>
      <c r="AP142" s="27" t="n">
        <v>0.37</v>
      </c>
      <c r="AQ142" s="27" t="n">
        <v>7.79</v>
      </c>
      <c r="AR142" s="1" t="s">
        <v>559</v>
      </c>
      <c r="AS142" s="27" t="n">
        <v>7.14</v>
      </c>
      <c r="AT142" s="27" t="n">
        <v>0.36</v>
      </c>
      <c r="AU142" s="27" t="n">
        <v>7.5</v>
      </c>
      <c r="AV142" s="1" t="s">
        <v>559</v>
      </c>
      <c r="AW142" s="27" t="n">
        <v>6.86</v>
      </c>
      <c r="AX142" s="27" t="n">
        <v>0.34</v>
      </c>
      <c r="AY142" s="27" t="n">
        <v>7.2</v>
      </c>
      <c r="AZ142" s="1" t="s">
        <v>559</v>
      </c>
      <c r="BA142" s="27" t="n">
        <v>6.71</v>
      </c>
      <c r="BB142" s="27" t="n">
        <v>0.34</v>
      </c>
      <c r="BC142" s="27" t="n">
        <v>7.05</v>
      </c>
      <c r="BD142" s="1" t="s">
        <v>559</v>
      </c>
      <c r="BE142" s="27" t="n">
        <v>6.57</v>
      </c>
      <c r="BF142" s="27" t="n">
        <v>0.33</v>
      </c>
      <c r="BG142" s="27" t="n">
        <v>6.9</v>
      </c>
      <c r="BH142" s="1" t="s">
        <v>559</v>
      </c>
      <c r="BI142" s="27" t="n">
        <v>6.43</v>
      </c>
      <c r="BJ142" s="27" t="n">
        <v>0.32</v>
      </c>
      <c r="BK142" s="27" t="n">
        <v>6.75</v>
      </c>
      <c r="BL142" s="1" t="s">
        <v>559</v>
      </c>
      <c r="BM142" s="27" t="n">
        <v>6</v>
      </c>
      <c r="BN142" s="27" t="n">
        <v>0.3</v>
      </c>
      <c r="BO142" s="27" t="n">
        <v>6.3</v>
      </c>
      <c r="BP142" s="1" t="s">
        <v>559</v>
      </c>
      <c r="BQ142" s="1" t="n">
        <v>71611635</v>
      </c>
      <c r="BR142" s="1" t="s">
        <v>562</v>
      </c>
      <c r="BS142" s="28" t="n">
        <v>0.05</v>
      </c>
      <c r="BT142" s="1" t="n">
        <f aca="false">IF(ISBLANK(G142),0,B142)</f>
        <v>0</v>
      </c>
      <c r="BU142" s="1" t="n">
        <f aca="false">IF(BT142=0,0,1)+BU141</f>
        <v>0</v>
      </c>
      <c r="BV142" s="22" t="str">
        <f aca="false">IFERROR(VLOOKUP(BW142,$BP$11:$BS$180,2,0),"")</f>
        <v/>
      </c>
      <c r="BW142" s="22" t="str">
        <f aca="false">IFERROR(INDEX($BT$11:$BT$180,MATCH(ROWS($I$10:I141),$BU$11:$BU$180,0),1),"")</f>
        <v/>
      </c>
      <c r="BX142" s="29" t="str">
        <f aca="false">IFERROR(VLOOKUP(BW142,BP142:BS311,3,0),"")</f>
        <v/>
      </c>
      <c r="BY142" s="30" t="str">
        <f aca="false">IFERROR(VLOOKUP(BW142,$B$11:$K$180,5,0),"")</f>
        <v/>
      </c>
      <c r="BZ142" s="29" t="str">
        <f aca="false">IFERROR(VLOOKUP(BW142,$B$11:$L$180,6,0),"")</f>
        <v/>
      </c>
      <c r="CA142" s="30" t="str">
        <f aca="false">IFERROR(VLOOKUP(BW142,$B$11:$K$180,9,0),"")</f>
        <v/>
      </c>
      <c r="CB142" s="31" t="str">
        <f aca="false">IFERROR(VLOOKUP(BW142,BP142:BS311,4,0),"")</f>
        <v/>
      </c>
      <c r="CC142" s="30" t="str">
        <f aca="false">IFERROR(VLOOKUP(BW142,$B$11:$K$180,10,0),"")</f>
        <v/>
      </c>
      <c r="CD142" s="30" t="str">
        <f aca="false">IFERROR(VLOOKUP(BW142,$B$11:$K$180,7,0),"")</f>
        <v/>
      </c>
    </row>
    <row r="143" customFormat="false" ht="14.75" hidden="false" customHeight="true" outlineLevel="0" collapsed="false">
      <c r="A143" s="23" t="s">
        <v>563</v>
      </c>
      <c r="B143" s="23" t="s">
        <v>564</v>
      </c>
      <c r="C143" s="23" t="s">
        <v>565</v>
      </c>
      <c r="D143" s="24" t="s">
        <v>566</v>
      </c>
      <c r="E143" s="25" t="n">
        <v>29.99</v>
      </c>
      <c r="F143" s="25" t="str">
        <f aca="false">IF($F$3=0.26,O143,IF($F$3=0.3,S143,IF($F$3=0.35,W143,IF($F$3=0.38,AA143,IF($F$3=0.4,AE143,IF($F$3=0.45,AI143,IF($F$3=0.46,AM143,IF($F$3=0.48,AQ143,IF($F$3=0.5,AU143,IF($F$3=0.52,AY143,IF($F$3=0.53,BC143,IF($F$3=0.4,BG143,IF($F$3=0.55,BK143,IF($F$3=0.58,BO143,""))))))))))))))</f>
        <v/>
      </c>
      <c r="G143" s="26"/>
      <c r="H143" s="25" t="str">
        <f aca="false">IFERROR(F143*G143,"")</f>
        <v/>
      </c>
      <c r="J143" s="13" t="e">
        <f aca="false">G143*(IF($F$3=0.26,M143,IF($F$3=0.3,Q143,IF($F$3=0.35,U143,IF($F$3=0.38,Y143,IF($F$3=0.4,AC143,IF($F$3=0.45,AG143,IF($F$3=0.46,AK143,IF($F$3=0.48,AO143,IF($F$3=0.5,AS143,IF($F$3=0.52,AW143,IF($F$3=0.53,BA143,IF($F$3=0.4,BE143,IF($F$3=0.55,BI143,IF($F$3=0.58,BM143,"")))))))))))))))</f>
        <v>#VALUE!</v>
      </c>
      <c r="K143" s="13" t="e">
        <f aca="false">G143*(IF($F$3=0.26,N143,IF($F$3=0.3,R143,IF($F$3=0.35,V143,IF($F$3=0.38,Z143,IF($F$3=0.4,AD143,IF($F$3=0.45,AH143,IF($F$3=0.46,AL143,IF($F$3=0.48,AP143,IF($F$3=0.5,AT143,IF($F$3=0.52,AX143,IF($F$3=0.53,BB143,IF($F$3=0.4,BF143,IF($F$3=0.55,BJ143,IF($F$3=0.58,BN143,"")))))))))))))))</f>
        <v>#VALUE!</v>
      </c>
      <c r="L143" s="1" t="s">
        <v>564</v>
      </c>
      <c r="M143" s="27" t="n">
        <v>21.13</v>
      </c>
      <c r="N143" s="27" t="n">
        <v>1.06</v>
      </c>
      <c r="O143" s="27" t="n">
        <v>22.19</v>
      </c>
      <c r="P143" s="1" t="s">
        <v>564</v>
      </c>
      <c r="Q143" s="27" t="n">
        <v>19.99</v>
      </c>
      <c r="R143" s="27" t="n">
        <v>1</v>
      </c>
      <c r="S143" s="27" t="n">
        <v>20.99</v>
      </c>
      <c r="T143" s="1" t="s">
        <v>564</v>
      </c>
      <c r="U143" s="21" t="n">
        <v>18.56</v>
      </c>
      <c r="V143" s="21" t="n">
        <v>0.93</v>
      </c>
      <c r="W143" s="21" t="n">
        <v>19.49</v>
      </c>
      <c r="X143" s="1" t="s">
        <v>564</v>
      </c>
      <c r="Y143" s="27" t="n">
        <v>17.7</v>
      </c>
      <c r="Z143" s="27" t="n">
        <v>0.89</v>
      </c>
      <c r="AA143" s="27" t="n">
        <v>18.59</v>
      </c>
      <c r="AB143" s="1" t="s">
        <v>564</v>
      </c>
      <c r="AC143" s="27" t="n">
        <v>17.13</v>
      </c>
      <c r="AD143" s="27" t="n">
        <v>0.86</v>
      </c>
      <c r="AE143" s="27" t="n">
        <v>17.99</v>
      </c>
      <c r="AF143" s="1" t="s">
        <v>564</v>
      </c>
      <c r="AG143" s="27" t="n">
        <v>15.7</v>
      </c>
      <c r="AH143" s="27" t="n">
        <v>0.79</v>
      </c>
      <c r="AI143" s="27" t="n">
        <v>16.49</v>
      </c>
      <c r="AJ143" s="1" t="s">
        <v>564</v>
      </c>
      <c r="AK143" s="27" t="n">
        <v>15.42</v>
      </c>
      <c r="AL143" s="27" t="n">
        <v>0.77</v>
      </c>
      <c r="AM143" s="27" t="n">
        <v>16.19</v>
      </c>
      <c r="AN143" s="1" t="s">
        <v>564</v>
      </c>
      <c r="AO143" s="27" t="n">
        <v>14.85</v>
      </c>
      <c r="AP143" s="27" t="n">
        <v>0.74</v>
      </c>
      <c r="AQ143" s="27" t="n">
        <v>15.59</v>
      </c>
      <c r="AR143" s="1" t="s">
        <v>564</v>
      </c>
      <c r="AS143" s="27" t="n">
        <v>14.29</v>
      </c>
      <c r="AT143" s="27" t="n">
        <v>0.71</v>
      </c>
      <c r="AU143" s="27" t="n">
        <v>15</v>
      </c>
      <c r="AV143" s="1" t="s">
        <v>564</v>
      </c>
      <c r="AW143" s="27" t="n">
        <v>13.71</v>
      </c>
      <c r="AX143" s="27" t="n">
        <v>0.69</v>
      </c>
      <c r="AY143" s="27" t="n">
        <v>14.4</v>
      </c>
      <c r="AZ143" s="1" t="s">
        <v>564</v>
      </c>
      <c r="BA143" s="27" t="n">
        <v>13.43</v>
      </c>
      <c r="BB143" s="27" t="n">
        <v>0.67</v>
      </c>
      <c r="BC143" s="27" t="n">
        <v>14.1</v>
      </c>
      <c r="BD143" s="1" t="s">
        <v>564</v>
      </c>
      <c r="BE143" s="27" t="n">
        <v>13.14</v>
      </c>
      <c r="BF143" s="27" t="n">
        <v>0.66</v>
      </c>
      <c r="BG143" s="27" t="n">
        <v>13.8</v>
      </c>
      <c r="BH143" s="1" t="s">
        <v>564</v>
      </c>
      <c r="BI143" s="27" t="n">
        <v>12.86</v>
      </c>
      <c r="BJ143" s="27" t="n">
        <v>0.64</v>
      </c>
      <c r="BK143" s="27" t="n">
        <v>13.5</v>
      </c>
      <c r="BL143" s="1" t="s">
        <v>564</v>
      </c>
      <c r="BM143" s="27" t="n">
        <v>12</v>
      </c>
      <c r="BN143" s="27" t="n">
        <v>0.6</v>
      </c>
      <c r="BO143" s="27" t="n">
        <v>12.6</v>
      </c>
      <c r="BP143" s="1" t="s">
        <v>564</v>
      </c>
      <c r="BQ143" s="1" t="n">
        <v>71611207</v>
      </c>
      <c r="BR143" s="1" t="s">
        <v>567</v>
      </c>
      <c r="BS143" s="28" t="n">
        <v>0.05</v>
      </c>
      <c r="BT143" s="1" t="n">
        <f aca="false">IF(ISBLANK(G143),0,B143)</f>
        <v>0</v>
      </c>
      <c r="BU143" s="1" t="n">
        <f aca="false">IF(BT143=0,0,1)+BU142</f>
        <v>0</v>
      </c>
      <c r="BV143" s="22" t="str">
        <f aca="false">IFERROR(VLOOKUP(BW143,$BP$11:$BS$180,2,0),"")</f>
        <v/>
      </c>
      <c r="BW143" s="22" t="str">
        <f aca="false">IFERROR(INDEX($BT$11:$BT$180,MATCH(ROWS($I$10:I142),$BU$11:$BU$180,0),1),"")</f>
        <v/>
      </c>
      <c r="BX143" s="29" t="str">
        <f aca="false">IFERROR(VLOOKUP(BW143,BP143:BS312,3,0),"")</f>
        <v/>
      </c>
      <c r="BY143" s="30" t="str">
        <f aca="false">IFERROR(VLOOKUP(BW143,$B$11:$K$180,5,0),"")</f>
        <v/>
      </c>
      <c r="BZ143" s="29" t="str">
        <f aca="false">IFERROR(VLOOKUP(BW143,$B$11:$L$180,6,0),"")</f>
        <v/>
      </c>
      <c r="CA143" s="30" t="str">
        <f aca="false">IFERROR(VLOOKUP(BW143,$B$11:$K$180,9,0),"")</f>
        <v/>
      </c>
      <c r="CB143" s="31" t="str">
        <f aca="false">IFERROR(VLOOKUP(BW143,BP143:BS312,4,0),"")</f>
        <v/>
      </c>
      <c r="CC143" s="30" t="str">
        <f aca="false">IFERROR(VLOOKUP(BW143,$B$11:$K$180,10,0),"")</f>
        <v/>
      </c>
      <c r="CD143" s="30" t="str">
        <f aca="false">IFERROR(VLOOKUP(BW143,$B$11:$K$180,7,0),"")</f>
        <v/>
      </c>
    </row>
    <row r="144" customFormat="false" ht="14.75" hidden="false" customHeight="true" outlineLevel="0" collapsed="false">
      <c r="A144" s="32" t="s">
        <v>568</v>
      </c>
      <c r="B144" s="32" t="s">
        <v>569</v>
      </c>
      <c r="C144" s="32" t="s">
        <v>570</v>
      </c>
      <c r="D144" s="33" t="s">
        <v>571</v>
      </c>
      <c r="E144" s="34" t="n">
        <v>29.99</v>
      </c>
      <c r="F144" s="35" t="str">
        <f aca="false">IF($F$3=0.26,O144,IF($F$3=0.3,S144,IF($F$3=0.35,W144,IF($F$3=0.38,AA144,IF($F$3=0.4,AE144,IF($F$3=0.45,AI144,IF($F$3=0.46,AM144,IF($F$3=0.48,AQ144,IF($F$3=0.5,AU144,IF($F$3=0.52,AY144,IF($F$3=0.53,BC144,IF($F$3=0.4,BG144,IF($F$3=0.55,BK144,IF($F$3=0.58,BO144,""))))))))))))))</f>
        <v/>
      </c>
      <c r="G144" s="26"/>
      <c r="H144" s="35" t="str">
        <f aca="false">IFERROR(F144*G144,"")</f>
        <v/>
      </c>
      <c r="J144" s="13" t="e">
        <f aca="false">G144*(IF($F$3=0.26,M144,IF($F$3=0.3,Q144,IF($F$3=0.35,U144,IF($F$3=0.38,Y144,IF($F$3=0.4,AC144,IF($F$3=0.45,AG144,IF($F$3=0.46,AK144,IF($F$3=0.48,AO144,IF($F$3=0.5,AS144,IF($F$3=0.52,AW144,IF($F$3=0.53,BA144,IF($F$3=0.4,BE144,IF($F$3=0.55,BI144,IF($F$3=0.58,BM144,"")))))))))))))))</f>
        <v>#VALUE!</v>
      </c>
      <c r="K144" s="13" t="e">
        <f aca="false">G144*(IF($F$3=0.26,N144,IF($F$3=0.3,R144,IF($F$3=0.35,V144,IF($F$3=0.38,Z144,IF($F$3=0.4,AD144,IF($F$3=0.45,AH144,IF($F$3=0.46,AL144,IF($F$3=0.48,AP144,IF($F$3=0.5,AT144,IF($F$3=0.52,AX144,IF($F$3=0.53,BB144,IF($F$3=0.4,BF144,IF($F$3=0.55,BJ144,IF($F$3=0.58,BN144,"")))))))))))))))</f>
        <v>#VALUE!</v>
      </c>
      <c r="L144" s="1" t="s">
        <v>569</v>
      </c>
      <c r="M144" s="27" t="n">
        <v>21.13</v>
      </c>
      <c r="N144" s="27" t="n">
        <v>1.06</v>
      </c>
      <c r="O144" s="27" t="n">
        <v>22.19</v>
      </c>
      <c r="P144" s="1" t="s">
        <v>569</v>
      </c>
      <c r="Q144" s="27" t="n">
        <v>19.99</v>
      </c>
      <c r="R144" s="27" t="n">
        <v>1</v>
      </c>
      <c r="S144" s="27" t="n">
        <v>20.99</v>
      </c>
      <c r="T144" s="1" t="s">
        <v>569</v>
      </c>
      <c r="U144" s="21" t="n">
        <v>18.56</v>
      </c>
      <c r="V144" s="21" t="n">
        <v>0.93</v>
      </c>
      <c r="W144" s="21" t="n">
        <v>19.49</v>
      </c>
      <c r="X144" s="1" t="s">
        <v>569</v>
      </c>
      <c r="Y144" s="27" t="n">
        <v>17.7</v>
      </c>
      <c r="Z144" s="27" t="n">
        <v>0.89</v>
      </c>
      <c r="AA144" s="27" t="n">
        <v>18.59</v>
      </c>
      <c r="AB144" s="1" t="s">
        <v>569</v>
      </c>
      <c r="AC144" s="27" t="n">
        <v>17.13</v>
      </c>
      <c r="AD144" s="27" t="n">
        <v>0.86</v>
      </c>
      <c r="AE144" s="27" t="n">
        <v>17.99</v>
      </c>
      <c r="AF144" s="1" t="s">
        <v>569</v>
      </c>
      <c r="AG144" s="27" t="n">
        <v>15.7</v>
      </c>
      <c r="AH144" s="27" t="n">
        <v>0.79</v>
      </c>
      <c r="AI144" s="27" t="n">
        <v>16.49</v>
      </c>
      <c r="AJ144" s="1" t="s">
        <v>569</v>
      </c>
      <c r="AK144" s="27" t="n">
        <v>15.42</v>
      </c>
      <c r="AL144" s="27" t="n">
        <v>0.77</v>
      </c>
      <c r="AM144" s="27" t="n">
        <v>16.19</v>
      </c>
      <c r="AN144" s="1" t="s">
        <v>569</v>
      </c>
      <c r="AO144" s="27" t="n">
        <v>14.85</v>
      </c>
      <c r="AP144" s="27" t="n">
        <v>0.74</v>
      </c>
      <c r="AQ144" s="27" t="n">
        <v>15.59</v>
      </c>
      <c r="AR144" s="1" t="s">
        <v>569</v>
      </c>
      <c r="AS144" s="27" t="n">
        <v>14.29</v>
      </c>
      <c r="AT144" s="27" t="n">
        <v>0.71</v>
      </c>
      <c r="AU144" s="27" t="n">
        <v>15</v>
      </c>
      <c r="AV144" s="1" t="s">
        <v>569</v>
      </c>
      <c r="AW144" s="27" t="n">
        <v>13.71</v>
      </c>
      <c r="AX144" s="27" t="n">
        <v>0.69</v>
      </c>
      <c r="AY144" s="27" t="n">
        <v>14.4</v>
      </c>
      <c r="AZ144" s="1" t="s">
        <v>569</v>
      </c>
      <c r="BA144" s="27" t="n">
        <v>13.43</v>
      </c>
      <c r="BB144" s="27" t="n">
        <v>0.67</v>
      </c>
      <c r="BC144" s="27" t="n">
        <v>14.1</v>
      </c>
      <c r="BD144" s="1" t="s">
        <v>569</v>
      </c>
      <c r="BE144" s="27" t="n">
        <v>13.14</v>
      </c>
      <c r="BF144" s="27" t="n">
        <v>0.66</v>
      </c>
      <c r="BG144" s="27" t="n">
        <v>13.8</v>
      </c>
      <c r="BH144" s="1" t="s">
        <v>569</v>
      </c>
      <c r="BI144" s="27" t="n">
        <v>12.86</v>
      </c>
      <c r="BJ144" s="27" t="n">
        <v>0.64</v>
      </c>
      <c r="BK144" s="27" t="n">
        <v>13.5</v>
      </c>
      <c r="BL144" s="1" t="s">
        <v>569</v>
      </c>
      <c r="BM144" s="27" t="n">
        <v>12</v>
      </c>
      <c r="BN144" s="27" t="n">
        <v>0.6</v>
      </c>
      <c r="BO144" s="27" t="n">
        <v>12.6</v>
      </c>
      <c r="BP144" s="1" t="s">
        <v>569</v>
      </c>
      <c r="BQ144" s="1" t="n">
        <v>71611206</v>
      </c>
      <c r="BR144" s="1" t="s">
        <v>572</v>
      </c>
      <c r="BS144" s="28" t="n">
        <v>0.05</v>
      </c>
      <c r="BT144" s="1" t="n">
        <f aca="false">IF(ISBLANK(G144),0,B144)</f>
        <v>0</v>
      </c>
      <c r="BU144" s="1" t="n">
        <f aca="false">IF(BT144=0,0,1)+BU143</f>
        <v>0</v>
      </c>
      <c r="BV144" s="22" t="str">
        <f aca="false">IFERROR(VLOOKUP(BW144,$BP$11:$BS$180,2,0),"")</f>
        <v/>
      </c>
      <c r="BW144" s="22" t="str">
        <f aca="false">IFERROR(INDEX($BT$11:$BT$180,MATCH(ROWS($I$10:I143),$BU$11:$BU$180,0),1),"")</f>
        <v/>
      </c>
      <c r="BX144" s="29" t="str">
        <f aca="false">IFERROR(VLOOKUP(BW144,BP144:BS313,3,0),"")</f>
        <v/>
      </c>
      <c r="BY144" s="30" t="str">
        <f aca="false">IFERROR(VLOOKUP(BW144,$B$11:$K$180,5,0),"")</f>
        <v/>
      </c>
      <c r="BZ144" s="29" t="str">
        <f aca="false">IFERROR(VLOOKUP(BW144,$B$11:$L$180,6,0),"")</f>
        <v/>
      </c>
      <c r="CA144" s="30" t="str">
        <f aca="false">IFERROR(VLOOKUP(BW144,$B$11:$K$180,9,0),"")</f>
        <v/>
      </c>
      <c r="CB144" s="31" t="str">
        <f aca="false">IFERROR(VLOOKUP(BW144,BP144:BS313,4,0),"")</f>
        <v/>
      </c>
      <c r="CC144" s="30" t="str">
        <f aca="false">IFERROR(VLOOKUP(BW144,$B$11:$K$180,10,0),"")</f>
        <v/>
      </c>
      <c r="CD144" s="30" t="str">
        <f aca="false">IFERROR(VLOOKUP(BW144,$B$11:$K$180,7,0),"")</f>
        <v/>
      </c>
    </row>
    <row r="145" customFormat="false" ht="14.75" hidden="false" customHeight="true" outlineLevel="0" collapsed="false">
      <c r="A145" s="32" t="s">
        <v>568</v>
      </c>
      <c r="B145" s="32" t="s">
        <v>573</v>
      </c>
      <c r="C145" s="32" t="s">
        <v>574</v>
      </c>
      <c r="D145" s="33" t="s">
        <v>575</v>
      </c>
      <c r="E145" s="34" t="n">
        <v>59.99</v>
      </c>
      <c r="F145" s="35" t="str">
        <f aca="false">IF($F$3=0.26,O145,IF($F$3=0.3,S145,IF($F$3=0.35,W145,IF($F$3=0.38,AA145,IF($F$3=0.4,AE145,IF($F$3=0.45,AI145,IF($F$3=0.46,AM145,IF($F$3=0.48,AQ145,IF($F$3=0.5,AU145,IF($F$3=0.52,AY145,IF($F$3=0.53,BC145,IF($F$3=0.4,BG145,IF($F$3=0.55,BK145,IF($F$3=0.58,BO145,""))))))))))))))</f>
        <v/>
      </c>
      <c r="G145" s="26"/>
      <c r="H145" s="35" t="str">
        <f aca="false">IFERROR(F145*G145,"")</f>
        <v/>
      </c>
      <c r="J145" s="13" t="e">
        <f aca="false">G145*(IF($F$3=0.26,M145,IF($F$3=0.3,Q145,IF($F$3=0.35,U145,IF($F$3=0.38,Y145,IF($F$3=0.4,AC145,IF($F$3=0.45,AG145,IF($F$3=0.46,AK145,IF($F$3=0.48,AO145,IF($F$3=0.5,AS145,IF($F$3=0.52,AW145,IF($F$3=0.53,BA145,IF($F$3=0.4,BE145,IF($F$3=0.55,BI145,IF($F$3=0.58,BM145,"")))))))))))))))</f>
        <v>#VALUE!</v>
      </c>
      <c r="K145" s="13" t="e">
        <f aca="false">G145*(IF($F$3=0.26,N145,IF($F$3=0.3,R145,IF($F$3=0.35,V145,IF($F$3=0.38,Z145,IF($F$3=0.4,AD145,IF($F$3=0.45,AH145,IF($F$3=0.46,AL145,IF($F$3=0.48,AP145,IF($F$3=0.5,AT145,IF($F$3=0.52,AX145,IF($F$3=0.53,BB145,IF($F$3=0.4,BF145,IF($F$3=0.55,BJ145,IF($F$3=0.58,BN145,"")))))))))))))))</f>
        <v>#VALUE!</v>
      </c>
      <c r="L145" s="1" t="s">
        <v>573</v>
      </c>
      <c r="M145" s="27" t="n">
        <v>42.28</v>
      </c>
      <c r="N145" s="27" t="n">
        <v>2.11</v>
      </c>
      <c r="O145" s="27" t="n">
        <v>44.39</v>
      </c>
      <c r="P145" s="1" t="s">
        <v>573</v>
      </c>
      <c r="Q145" s="27" t="n">
        <v>39.99</v>
      </c>
      <c r="R145" s="27" t="n">
        <v>2</v>
      </c>
      <c r="S145" s="27" t="n">
        <v>41.99</v>
      </c>
      <c r="T145" s="1" t="s">
        <v>573</v>
      </c>
      <c r="U145" s="21" t="n">
        <v>37.13</v>
      </c>
      <c r="V145" s="21" t="n">
        <v>1.86</v>
      </c>
      <c r="W145" s="21" t="n">
        <v>38.99</v>
      </c>
      <c r="X145" s="1" t="s">
        <v>573</v>
      </c>
      <c r="Y145" s="27" t="n">
        <v>35.42</v>
      </c>
      <c r="Z145" s="27" t="n">
        <v>1.77</v>
      </c>
      <c r="AA145" s="27" t="n">
        <v>37.19</v>
      </c>
      <c r="AB145" s="1" t="s">
        <v>573</v>
      </c>
      <c r="AC145" s="27" t="n">
        <v>34.28</v>
      </c>
      <c r="AD145" s="27" t="n">
        <v>1.71</v>
      </c>
      <c r="AE145" s="27" t="n">
        <v>35.99</v>
      </c>
      <c r="AF145" s="1" t="s">
        <v>573</v>
      </c>
      <c r="AG145" s="27" t="n">
        <v>31.42</v>
      </c>
      <c r="AH145" s="27" t="n">
        <v>1.57</v>
      </c>
      <c r="AI145" s="27" t="n">
        <v>32.99</v>
      </c>
      <c r="AJ145" s="1" t="s">
        <v>573</v>
      </c>
      <c r="AK145" s="27" t="n">
        <v>30.85</v>
      </c>
      <c r="AL145" s="27" t="n">
        <v>1.54</v>
      </c>
      <c r="AM145" s="27" t="n">
        <v>32.39</v>
      </c>
      <c r="AN145" s="1" t="s">
        <v>573</v>
      </c>
      <c r="AO145" s="27" t="n">
        <v>29.7</v>
      </c>
      <c r="AP145" s="27" t="n">
        <v>1.49</v>
      </c>
      <c r="AQ145" s="27" t="n">
        <v>31.19</v>
      </c>
      <c r="AR145" s="1" t="s">
        <v>573</v>
      </c>
      <c r="AS145" s="27" t="n">
        <v>28.57</v>
      </c>
      <c r="AT145" s="27" t="n">
        <v>1.43</v>
      </c>
      <c r="AU145" s="27" t="n">
        <v>30</v>
      </c>
      <c r="AV145" s="1" t="s">
        <v>573</v>
      </c>
      <c r="AW145" s="27" t="n">
        <v>27.43</v>
      </c>
      <c r="AX145" s="27" t="n">
        <v>1.37</v>
      </c>
      <c r="AY145" s="27" t="n">
        <v>28.8</v>
      </c>
      <c r="AZ145" s="1" t="s">
        <v>573</v>
      </c>
      <c r="BA145" s="27" t="n">
        <v>26.86</v>
      </c>
      <c r="BB145" s="27" t="n">
        <v>1.34</v>
      </c>
      <c r="BC145" s="27" t="n">
        <v>28.2</v>
      </c>
      <c r="BD145" s="1" t="s">
        <v>573</v>
      </c>
      <c r="BE145" s="27" t="n">
        <v>26.29</v>
      </c>
      <c r="BF145" s="27" t="n">
        <v>1.31</v>
      </c>
      <c r="BG145" s="27" t="n">
        <v>27.6</v>
      </c>
      <c r="BH145" s="1" t="s">
        <v>573</v>
      </c>
      <c r="BI145" s="27" t="n">
        <v>25.71</v>
      </c>
      <c r="BJ145" s="27" t="n">
        <v>1.29</v>
      </c>
      <c r="BK145" s="27" t="n">
        <v>27</v>
      </c>
      <c r="BL145" s="1" t="s">
        <v>573</v>
      </c>
      <c r="BM145" s="27" t="n">
        <v>24</v>
      </c>
      <c r="BN145" s="27" t="n">
        <v>1.2</v>
      </c>
      <c r="BO145" s="27" t="n">
        <v>25.2</v>
      </c>
      <c r="BP145" s="1" t="s">
        <v>573</v>
      </c>
      <c r="BQ145" s="1" t="n">
        <v>71611163</v>
      </c>
      <c r="BR145" s="1" t="s">
        <v>576</v>
      </c>
      <c r="BS145" s="28" t="n">
        <v>0.05</v>
      </c>
      <c r="BT145" s="1" t="n">
        <f aca="false">IF(ISBLANK(G145),0,B145)</f>
        <v>0</v>
      </c>
      <c r="BU145" s="1" t="n">
        <f aca="false">IF(BT145=0,0,1)+BU144</f>
        <v>0</v>
      </c>
      <c r="BV145" s="22" t="str">
        <f aca="false">IFERROR(VLOOKUP(BW145,$BP$11:$BS$180,2,0),"")</f>
        <v/>
      </c>
      <c r="BW145" s="22" t="str">
        <f aca="false">IFERROR(INDEX($BT$11:$BT$180,MATCH(ROWS($I$10:I144),$BU$11:$BU$180,0),1),"")</f>
        <v/>
      </c>
      <c r="BX145" s="29" t="str">
        <f aca="false">IFERROR(VLOOKUP(BW145,BP145:BS314,3,0),"")</f>
        <v/>
      </c>
      <c r="BY145" s="30" t="str">
        <f aca="false">IFERROR(VLOOKUP(BW145,$B$11:$K$180,5,0),"")</f>
        <v/>
      </c>
      <c r="BZ145" s="29" t="str">
        <f aca="false">IFERROR(VLOOKUP(BW145,$B$11:$L$180,6,0),"")</f>
        <v/>
      </c>
      <c r="CA145" s="30" t="str">
        <f aca="false">IFERROR(VLOOKUP(BW145,$B$11:$K$180,9,0),"")</f>
        <v/>
      </c>
      <c r="CB145" s="31" t="str">
        <f aca="false">IFERROR(VLOOKUP(BW145,BP145:BS314,4,0),"")</f>
        <v/>
      </c>
      <c r="CC145" s="30" t="str">
        <f aca="false">IFERROR(VLOOKUP(BW145,$B$11:$K$180,10,0),"")</f>
        <v/>
      </c>
      <c r="CD145" s="30" t="str">
        <f aca="false">IFERROR(VLOOKUP(BW145,$B$11:$K$180,7,0),"")</f>
        <v/>
      </c>
    </row>
    <row r="146" customFormat="false" ht="14.75" hidden="false" customHeight="true" outlineLevel="0" collapsed="false">
      <c r="A146" s="32" t="s">
        <v>568</v>
      </c>
      <c r="B146" s="32" t="s">
        <v>577</v>
      </c>
      <c r="C146" s="32" t="s">
        <v>578</v>
      </c>
      <c r="D146" s="33" t="s">
        <v>579</v>
      </c>
      <c r="E146" s="34" t="n">
        <v>59.99</v>
      </c>
      <c r="F146" s="35" t="str">
        <f aca="false">IF($F$3=0.26,O146,IF($F$3=0.3,S146,IF($F$3=0.35,W146,IF($F$3=0.38,AA146,IF($F$3=0.4,AE146,IF($F$3=0.45,AI146,IF($F$3=0.46,AM146,IF($F$3=0.48,AQ146,IF($F$3=0.5,AU146,IF($F$3=0.52,AY146,IF($F$3=0.53,BC146,IF($F$3=0.4,BG146,IF($F$3=0.55,BK146,IF($F$3=0.58,BO146,""))))))))))))))</f>
        <v/>
      </c>
      <c r="G146" s="26"/>
      <c r="H146" s="35" t="str">
        <f aca="false">IFERROR(F146*G146,"")</f>
        <v/>
      </c>
      <c r="J146" s="13" t="e">
        <f aca="false">G146*(IF($F$3=0.26,M146,IF($F$3=0.3,Q146,IF($F$3=0.35,U146,IF($F$3=0.38,Y146,IF($F$3=0.4,AC146,IF($F$3=0.45,AG146,IF($F$3=0.46,AK146,IF($F$3=0.48,AO146,IF($F$3=0.5,AS146,IF($F$3=0.52,AW146,IF($F$3=0.53,BA146,IF($F$3=0.4,BE146,IF($F$3=0.55,BI146,IF($F$3=0.58,BM146,"")))))))))))))))</f>
        <v>#VALUE!</v>
      </c>
      <c r="K146" s="13" t="e">
        <f aca="false">G146*(IF($F$3=0.26,N146,IF($F$3=0.3,R146,IF($F$3=0.35,V146,IF($F$3=0.38,Z146,IF($F$3=0.4,AD146,IF($F$3=0.45,AH146,IF($F$3=0.46,AL146,IF($F$3=0.48,AP146,IF($F$3=0.5,AT146,IF($F$3=0.52,AX146,IF($F$3=0.53,BB146,IF($F$3=0.4,BF146,IF($F$3=0.55,BJ146,IF($F$3=0.58,BN146,"")))))))))))))))</f>
        <v>#VALUE!</v>
      </c>
      <c r="L146" s="1" t="s">
        <v>577</v>
      </c>
      <c r="M146" s="27" t="n">
        <v>42.28</v>
      </c>
      <c r="N146" s="27" t="n">
        <v>2.11</v>
      </c>
      <c r="O146" s="27" t="n">
        <v>44.39</v>
      </c>
      <c r="P146" s="1" t="s">
        <v>577</v>
      </c>
      <c r="Q146" s="27" t="n">
        <v>39.99</v>
      </c>
      <c r="R146" s="27" t="n">
        <v>2</v>
      </c>
      <c r="S146" s="27" t="n">
        <v>41.99</v>
      </c>
      <c r="T146" s="1" t="s">
        <v>577</v>
      </c>
      <c r="U146" s="21" t="n">
        <v>37.13</v>
      </c>
      <c r="V146" s="21" t="n">
        <v>1.86</v>
      </c>
      <c r="W146" s="21" t="n">
        <v>38.99</v>
      </c>
      <c r="X146" s="1" t="s">
        <v>577</v>
      </c>
      <c r="Y146" s="27" t="n">
        <v>35.42</v>
      </c>
      <c r="Z146" s="27" t="n">
        <v>1.77</v>
      </c>
      <c r="AA146" s="27" t="n">
        <v>37.19</v>
      </c>
      <c r="AB146" s="1" t="s">
        <v>577</v>
      </c>
      <c r="AC146" s="27" t="n">
        <v>34.28</v>
      </c>
      <c r="AD146" s="27" t="n">
        <v>1.71</v>
      </c>
      <c r="AE146" s="27" t="n">
        <v>35.99</v>
      </c>
      <c r="AF146" s="1" t="s">
        <v>577</v>
      </c>
      <c r="AG146" s="27" t="n">
        <v>31.42</v>
      </c>
      <c r="AH146" s="27" t="n">
        <v>1.57</v>
      </c>
      <c r="AI146" s="27" t="n">
        <v>32.99</v>
      </c>
      <c r="AJ146" s="1" t="s">
        <v>577</v>
      </c>
      <c r="AK146" s="27" t="n">
        <v>30.85</v>
      </c>
      <c r="AL146" s="27" t="n">
        <v>1.54</v>
      </c>
      <c r="AM146" s="27" t="n">
        <v>32.39</v>
      </c>
      <c r="AN146" s="1" t="s">
        <v>577</v>
      </c>
      <c r="AO146" s="27" t="n">
        <v>29.7</v>
      </c>
      <c r="AP146" s="27" t="n">
        <v>1.49</v>
      </c>
      <c r="AQ146" s="27" t="n">
        <v>31.19</v>
      </c>
      <c r="AR146" s="1" t="s">
        <v>577</v>
      </c>
      <c r="AS146" s="27" t="n">
        <v>28.57</v>
      </c>
      <c r="AT146" s="27" t="n">
        <v>1.43</v>
      </c>
      <c r="AU146" s="27" t="n">
        <v>30</v>
      </c>
      <c r="AV146" s="1" t="s">
        <v>577</v>
      </c>
      <c r="AW146" s="27" t="n">
        <v>27.43</v>
      </c>
      <c r="AX146" s="27" t="n">
        <v>1.37</v>
      </c>
      <c r="AY146" s="27" t="n">
        <v>28.8</v>
      </c>
      <c r="AZ146" s="1" t="s">
        <v>577</v>
      </c>
      <c r="BA146" s="27" t="n">
        <v>26.86</v>
      </c>
      <c r="BB146" s="27" t="n">
        <v>1.34</v>
      </c>
      <c r="BC146" s="27" t="n">
        <v>28.2</v>
      </c>
      <c r="BD146" s="1" t="s">
        <v>577</v>
      </c>
      <c r="BE146" s="27" t="n">
        <v>26.29</v>
      </c>
      <c r="BF146" s="27" t="n">
        <v>1.31</v>
      </c>
      <c r="BG146" s="27" t="n">
        <v>27.6</v>
      </c>
      <c r="BH146" s="1" t="s">
        <v>577</v>
      </c>
      <c r="BI146" s="27" t="n">
        <v>25.71</v>
      </c>
      <c r="BJ146" s="27" t="n">
        <v>1.29</v>
      </c>
      <c r="BK146" s="27" t="n">
        <v>27</v>
      </c>
      <c r="BL146" s="1" t="s">
        <v>577</v>
      </c>
      <c r="BM146" s="27" t="n">
        <v>24</v>
      </c>
      <c r="BN146" s="27" t="n">
        <v>1.2</v>
      </c>
      <c r="BO146" s="27" t="n">
        <v>25.2</v>
      </c>
      <c r="BP146" s="1" t="s">
        <v>577</v>
      </c>
      <c r="BQ146" s="1" t="n">
        <v>71611164</v>
      </c>
      <c r="BR146" s="1" t="s">
        <v>580</v>
      </c>
      <c r="BS146" s="28" t="n">
        <v>0.05</v>
      </c>
      <c r="BT146" s="1" t="n">
        <f aca="false">IF(ISBLANK(G146),0,B146)</f>
        <v>0</v>
      </c>
      <c r="BU146" s="1" t="n">
        <f aca="false">IF(BT146=0,0,1)+BU145</f>
        <v>0</v>
      </c>
      <c r="BV146" s="22" t="str">
        <f aca="false">IFERROR(VLOOKUP(BW146,$BP$11:$BS$180,2,0),"")</f>
        <v/>
      </c>
      <c r="BW146" s="22" t="str">
        <f aca="false">IFERROR(INDEX($BT$11:$BT$180,MATCH(ROWS($I$10:I145),$BU$11:$BU$180,0),1),"")</f>
        <v/>
      </c>
      <c r="BX146" s="29" t="str">
        <f aca="false">IFERROR(VLOOKUP(BW146,BP146:BS315,3,0),"")</f>
        <v/>
      </c>
      <c r="BY146" s="30" t="str">
        <f aca="false">IFERROR(VLOOKUP(BW146,$B$11:$K$180,5,0),"")</f>
        <v/>
      </c>
      <c r="BZ146" s="29" t="str">
        <f aca="false">IFERROR(VLOOKUP(BW146,$B$11:$L$180,6,0),"")</f>
        <v/>
      </c>
      <c r="CA146" s="30" t="str">
        <f aca="false">IFERROR(VLOOKUP(BW146,$B$11:$K$180,9,0),"")</f>
        <v/>
      </c>
      <c r="CB146" s="31" t="str">
        <f aca="false">IFERROR(VLOOKUP(BW146,BP146:BS315,4,0),"")</f>
        <v/>
      </c>
      <c r="CC146" s="30" t="str">
        <f aca="false">IFERROR(VLOOKUP(BW146,$B$11:$K$180,10,0),"")</f>
        <v/>
      </c>
      <c r="CD146" s="30" t="str">
        <f aca="false">IFERROR(VLOOKUP(BW146,$B$11:$K$180,7,0),"")</f>
        <v/>
      </c>
    </row>
    <row r="147" customFormat="false" ht="14.75" hidden="false" customHeight="true" outlineLevel="0" collapsed="false">
      <c r="A147" s="32" t="s">
        <v>568</v>
      </c>
      <c r="B147" s="32" t="s">
        <v>581</v>
      </c>
      <c r="C147" s="32" t="s">
        <v>582</v>
      </c>
      <c r="D147" s="33" t="s">
        <v>583</v>
      </c>
      <c r="E147" s="34" t="n">
        <v>14.99</v>
      </c>
      <c r="F147" s="35" t="str">
        <f aca="false">IF($F$3=0.26,O147,IF($F$3=0.3,S147,IF($F$3=0.35,W147,IF($F$3=0.38,AA147,IF($F$3=0.4,AE147,IF($F$3=0.45,AI147,IF($F$3=0.46,AM147,IF($F$3=0.48,AQ147,IF($F$3=0.5,AU147,IF($F$3=0.52,AY147,IF($F$3=0.53,BC147,IF($F$3=0.4,BG147,IF($F$3=0.55,BK147,IF($F$3=0.58,BO147,""))))))))))))))</f>
        <v/>
      </c>
      <c r="G147" s="26"/>
      <c r="H147" s="35" t="str">
        <f aca="false">IFERROR(F147*G147,"")</f>
        <v/>
      </c>
      <c r="J147" s="13" t="e">
        <f aca="false">G147*(IF($F$3=0.26,M147,IF($F$3=0.3,Q147,IF($F$3=0.35,U147,IF($F$3=0.38,Y147,IF($F$3=0.4,AC147,IF($F$3=0.45,AG147,IF($F$3=0.46,AK147,IF($F$3=0.48,AO147,IF($F$3=0.5,AS147,IF($F$3=0.52,AW147,IF($F$3=0.53,BA147,IF($F$3=0.4,BE147,IF($F$3=0.55,BI147,IF($F$3=0.58,BM147,"")))))))))))))))</f>
        <v>#VALUE!</v>
      </c>
      <c r="K147" s="13" t="e">
        <f aca="false">G147*(IF($F$3=0.26,N147,IF($F$3=0.3,R147,IF($F$3=0.35,V147,IF($F$3=0.38,Z147,IF($F$3=0.4,AD147,IF($F$3=0.45,AH147,IF($F$3=0.46,AL147,IF($F$3=0.48,AP147,IF($F$3=0.5,AT147,IF($F$3=0.52,AX147,IF($F$3=0.53,BB147,IF($F$3=0.4,BF147,IF($F$3=0.55,BJ147,IF($F$3=0.58,BN147,"")))))))))))))))</f>
        <v>#VALUE!</v>
      </c>
      <c r="L147" s="1" t="s">
        <v>581</v>
      </c>
      <c r="M147" s="27" t="n">
        <v>10.56</v>
      </c>
      <c r="N147" s="27" t="n">
        <v>0.53</v>
      </c>
      <c r="O147" s="27" t="n">
        <v>11.09</v>
      </c>
      <c r="P147" s="1" t="s">
        <v>581</v>
      </c>
      <c r="Q147" s="27" t="n">
        <v>9.99</v>
      </c>
      <c r="R147" s="27" t="n">
        <v>0.5</v>
      </c>
      <c r="S147" s="27" t="n">
        <v>10.49</v>
      </c>
      <c r="T147" s="1" t="s">
        <v>581</v>
      </c>
      <c r="U147" s="21" t="n">
        <v>9.28</v>
      </c>
      <c r="V147" s="21" t="n">
        <v>0.46</v>
      </c>
      <c r="W147" s="21" t="n">
        <v>9.74</v>
      </c>
      <c r="X147" s="1" t="s">
        <v>581</v>
      </c>
      <c r="Y147" s="27" t="n">
        <v>8.85</v>
      </c>
      <c r="Z147" s="27" t="n">
        <v>0.44</v>
      </c>
      <c r="AA147" s="27" t="n">
        <v>9.29</v>
      </c>
      <c r="AB147" s="1" t="s">
        <v>581</v>
      </c>
      <c r="AC147" s="27" t="n">
        <v>8.56</v>
      </c>
      <c r="AD147" s="27" t="n">
        <v>0.43</v>
      </c>
      <c r="AE147" s="27" t="n">
        <v>8.99</v>
      </c>
      <c r="AF147" s="1" t="s">
        <v>581</v>
      </c>
      <c r="AG147" s="27" t="n">
        <v>7.85</v>
      </c>
      <c r="AH147" s="27" t="n">
        <v>0.39</v>
      </c>
      <c r="AI147" s="27" t="n">
        <v>8.24</v>
      </c>
      <c r="AJ147" s="1" t="s">
        <v>581</v>
      </c>
      <c r="AK147" s="27" t="n">
        <v>7.7</v>
      </c>
      <c r="AL147" s="27" t="n">
        <v>0.39</v>
      </c>
      <c r="AM147" s="27" t="n">
        <v>8.09</v>
      </c>
      <c r="AN147" s="1" t="s">
        <v>581</v>
      </c>
      <c r="AO147" s="27" t="n">
        <v>7.42</v>
      </c>
      <c r="AP147" s="27" t="n">
        <v>0.37</v>
      </c>
      <c r="AQ147" s="27" t="n">
        <v>7.79</v>
      </c>
      <c r="AR147" s="1" t="s">
        <v>581</v>
      </c>
      <c r="AS147" s="27" t="n">
        <v>7.14</v>
      </c>
      <c r="AT147" s="27" t="n">
        <v>0.36</v>
      </c>
      <c r="AU147" s="27" t="n">
        <v>7.5</v>
      </c>
      <c r="AV147" s="1" t="s">
        <v>581</v>
      </c>
      <c r="AW147" s="27" t="n">
        <v>6.86</v>
      </c>
      <c r="AX147" s="27" t="n">
        <v>0.34</v>
      </c>
      <c r="AY147" s="27" t="n">
        <v>7.2</v>
      </c>
      <c r="AZ147" s="1" t="s">
        <v>581</v>
      </c>
      <c r="BA147" s="27" t="n">
        <v>6.71</v>
      </c>
      <c r="BB147" s="27" t="n">
        <v>0.34</v>
      </c>
      <c r="BC147" s="27" t="n">
        <v>7.05</v>
      </c>
      <c r="BD147" s="1" t="s">
        <v>581</v>
      </c>
      <c r="BE147" s="27" t="n">
        <v>6.57</v>
      </c>
      <c r="BF147" s="27" t="n">
        <v>0.33</v>
      </c>
      <c r="BG147" s="27" t="n">
        <v>6.9</v>
      </c>
      <c r="BH147" s="1" t="s">
        <v>581</v>
      </c>
      <c r="BI147" s="27" t="n">
        <v>6.43</v>
      </c>
      <c r="BJ147" s="27" t="n">
        <v>0.32</v>
      </c>
      <c r="BK147" s="27" t="n">
        <v>6.75</v>
      </c>
      <c r="BL147" s="1" t="s">
        <v>581</v>
      </c>
      <c r="BM147" s="27" t="n">
        <v>6</v>
      </c>
      <c r="BN147" s="27" t="n">
        <v>0.3</v>
      </c>
      <c r="BO147" s="27" t="n">
        <v>6.3</v>
      </c>
      <c r="BP147" s="1" t="s">
        <v>581</v>
      </c>
      <c r="BQ147" s="1" t="n">
        <v>71610662</v>
      </c>
      <c r="BR147" s="1" t="s">
        <v>584</v>
      </c>
      <c r="BS147" s="28" t="n">
        <v>0.05</v>
      </c>
      <c r="BT147" s="1" t="n">
        <f aca="false">IF(ISBLANK(G147),0,B147)</f>
        <v>0</v>
      </c>
      <c r="BU147" s="1" t="n">
        <f aca="false">IF(BT147=0,0,1)+BU146</f>
        <v>0</v>
      </c>
      <c r="BV147" s="22" t="str">
        <f aca="false">IFERROR(VLOOKUP(BW147,$BP$11:$BS$180,2,0),"")</f>
        <v/>
      </c>
      <c r="BW147" s="22" t="str">
        <f aca="false">IFERROR(INDEX($BT$11:$BT$180,MATCH(ROWS($I$10:I146),$BU$11:$BU$180,0),1),"")</f>
        <v/>
      </c>
      <c r="BX147" s="29" t="str">
        <f aca="false">IFERROR(VLOOKUP(BW147,BP147:BS316,3,0),"")</f>
        <v/>
      </c>
      <c r="BY147" s="30" t="str">
        <f aca="false">IFERROR(VLOOKUP(BW147,$B$11:$K$180,5,0),"")</f>
        <v/>
      </c>
      <c r="BZ147" s="29" t="str">
        <f aca="false">IFERROR(VLOOKUP(BW147,$B$11:$L$180,6,0),"")</f>
        <v/>
      </c>
      <c r="CA147" s="30" t="str">
        <f aca="false">IFERROR(VLOOKUP(BW147,$B$11:$K$180,9,0),"")</f>
        <v/>
      </c>
      <c r="CB147" s="31" t="str">
        <f aca="false">IFERROR(VLOOKUP(BW147,BP147:BS316,4,0),"")</f>
        <v/>
      </c>
      <c r="CC147" s="30" t="str">
        <f aca="false">IFERROR(VLOOKUP(BW147,$B$11:$K$180,10,0),"")</f>
        <v/>
      </c>
      <c r="CD147" s="30" t="str">
        <f aca="false">IFERROR(VLOOKUP(BW147,$B$11:$K$180,7,0),"")</f>
        <v/>
      </c>
    </row>
    <row r="148" customFormat="false" ht="14.75" hidden="false" customHeight="true" outlineLevel="0" collapsed="false">
      <c r="A148" s="23" t="s">
        <v>585</v>
      </c>
      <c r="B148" s="23" t="s">
        <v>586</v>
      </c>
      <c r="C148" s="23" t="s">
        <v>587</v>
      </c>
      <c r="D148" s="24" t="s">
        <v>588</v>
      </c>
      <c r="E148" s="25" t="n">
        <v>29.99</v>
      </c>
      <c r="F148" s="25" t="str">
        <f aca="false">IF($F$3=0.26,O148,IF($F$3=0.3,S148,IF($F$3=0.35,W148,IF($F$3=0.38,AA148,IF($F$3=0.4,AE148,IF($F$3=0.45,AI148,IF($F$3=0.46,AM148,IF($F$3=0.48,AQ148,IF($F$3=0.5,AU148,IF($F$3=0.52,AY148,IF($F$3=0.53,BC148,IF($F$3=0.4,BG148,IF($F$3=0.55,BK148,IF($F$3=0.58,BO148,""))))))))))))))</f>
        <v/>
      </c>
      <c r="G148" s="26"/>
      <c r="H148" s="25" t="str">
        <f aca="false">IFERROR(F148*G148,"")</f>
        <v/>
      </c>
      <c r="J148" s="13" t="e">
        <f aca="false">G148*(IF($F$3=0.26,M148,IF($F$3=0.3,Q148,IF($F$3=0.35,U148,IF($F$3=0.38,Y148,IF($F$3=0.4,AC148,IF($F$3=0.45,AG148,IF($F$3=0.46,AK148,IF($F$3=0.48,AO148,IF($F$3=0.5,AS148,IF($F$3=0.52,AW148,IF($F$3=0.53,BA148,IF($F$3=0.4,BE148,IF($F$3=0.55,BI148,IF($F$3=0.58,BM148,"")))))))))))))))</f>
        <v>#VALUE!</v>
      </c>
      <c r="K148" s="13" t="e">
        <f aca="false">G148*(IF($F$3=0.26,N148,IF($F$3=0.3,R148,IF($F$3=0.35,V148,IF($F$3=0.38,Z148,IF($F$3=0.4,AD148,IF($F$3=0.45,AH148,IF($F$3=0.46,AL148,IF($F$3=0.48,AP148,IF($F$3=0.5,AT148,IF($F$3=0.52,AX148,IF($F$3=0.53,BB148,IF($F$3=0.4,BF148,IF($F$3=0.55,BJ148,IF($F$3=0.58,BN148,"")))))))))))))))</f>
        <v>#VALUE!</v>
      </c>
      <c r="L148" s="1" t="s">
        <v>586</v>
      </c>
      <c r="M148" s="27" t="n">
        <v>21.13</v>
      </c>
      <c r="N148" s="27" t="n">
        <v>1.06</v>
      </c>
      <c r="O148" s="27" t="n">
        <v>22.19</v>
      </c>
      <c r="P148" s="1" t="s">
        <v>586</v>
      </c>
      <c r="Q148" s="27" t="n">
        <v>19.99</v>
      </c>
      <c r="R148" s="27" t="n">
        <v>1</v>
      </c>
      <c r="S148" s="27" t="n">
        <v>20.99</v>
      </c>
      <c r="T148" s="1" t="s">
        <v>586</v>
      </c>
      <c r="U148" s="21" t="n">
        <v>18.56</v>
      </c>
      <c r="V148" s="21" t="n">
        <v>0.93</v>
      </c>
      <c r="W148" s="21" t="n">
        <v>19.49</v>
      </c>
      <c r="X148" s="1" t="s">
        <v>586</v>
      </c>
      <c r="Y148" s="27" t="n">
        <v>17.7</v>
      </c>
      <c r="Z148" s="27" t="n">
        <v>0.89</v>
      </c>
      <c r="AA148" s="27" t="n">
        <v>18.59</v>
      </c>
      <c r="AB148" s="1" t="s">
        <v>586</v>
      </c>
      <c r="AC148" s="27" t="n">
        <v>17.13</v>
      </c>
      <c r="AD148" s="27" t="n">
        <v>0.86</v>
      </c>
      <c r="AE148" s="27" t="n">
        <v>17.99</v>
      </c>
      <c r="AF148" s="1" t="s">
        <v>586</v>
      </c>
      <c r="AG148" s="27" t="n">
        <v>15.7</v>
      </c>
      <c r="AH148" s="27" t="n">
        <v>0.79</v>
      </c>
      <c r="AI148" s="27" t="n">
        <v>16.49</v>
      </c>
      <c r="AJ148" s="1" t="s">
        <v>586</v>
      </c>
      <c r="AK148" s="27" t="n">
        <v>15.42</v>
      </c>
      <c r="AL148" s="27" t="n">
        <v>0.77</v>
      </c>
      <c r="AM148" s="27" t="n">
        <v>16.19</v>
      </c>
      <c r="AN148" s="1" t="s">
        <v>586</v>
      </c>
      <c r="AO148" s="27" t="n">
        <v>14.85</v>
      </c>
      <c r="AP148" s="27" t="n">
        <v>0.74</v>
      </c>
      <c r="AQ148" s="27" t="n">
        <v>15.59</v>
      </c>
      <c r="AR148" s="1" t="s">
        <v>586</v>
      </c>
      <c r="AS148" s="27" t="n">
        <v>14.29</v>
      </c>
      <c r="AT148" s="27" t="n">
        <v>0.71</v>
      </c>
      <c r="AU148" s="27" t="n">
        <v>15</v>
      </c>
      <c r="AV148" s="1" t="s">
        <v>586</v>
      </c>
      <c r="AW148" s="27" t="n">
        <v>13.71</v>
      </c>
      <c r="AX148" s="27" t="n">
        <v>0.69</v>
      </c>
      <c r="AY148" s="27" t="n">
        <v>14.4</v>
      </c>
      <c r="AZ148" s="1" t="s">
        <v>586</v>
      </c>
      <c r="BA148" s="27" t="n">
        <v>13.43</v>
      </c>
      <c r="BB148" s="27" t="n">
        <v>0.67</v>
      </c>
      <c r="BC148" s="27" t="n">
        <v>14.1</v>
      </c>
      <c r="BD148" s="1" t="s">
        <v>586</v>
      </c>
      <c r="BE148" s="27" t="n">
        <v>13.14</v>
      </c>
      <c r="BF148" s="27" t="n">
        <v>0.66</v>
      </c>
      <c r="BG148" s="27" t="n">
        <v>13.8</v>
      </c>
      <c r="BH148" s="1" t="s">
        <v>586</v>
      </c>
      <c r="BI148" s="27" t="n">
        <v>12.86</v>
      </c>
      <c r="BJ148" s="27" t="n">
        <v>0.64</v>
      </c>
      <c r="BK148" s="27" t="n">
        <v>13.5</v>
      </c>
      <c r="BL148" s="1" t="s">
        <v>586</v>
      </c>
      <c r="BM148" s="27" t="n">
        <v>12</v>
      </c>
      <c r="BN148" s="27" t="n">
        <v>0.6</v>
      </c>
      <c r="BO148" s="27" t="n">
        <v>12.6</v>
      </c>
      <c r="BP148" s="1" t="s">
        <v>586</v>
      </c>
      <c r="BQ148" s="1" t="n">
        <v>71611205</v>
      </c>
      <c r="BR148" s="1" t="s">
        <v>589</v>
      </c>
      <c r="BS148" s="28" t="n">
        <v>0.05</v>
      </c>
      <c r="BT148" s="1" t="n">
        <f aca="false">IF(ISBLANK(G148),0,B148)</f>
        <v>0</v>
      </c>
      <c r="BU148" s="1" t="n">
        <f aca="false">IF(BT148=0,0,1)+BU147</f>
        <v>0</v>
      </c>
      <c r="BV148" s="22" t="str">
        <f aca="false">IFERROR(VLOOKUP(BW148,$BP$11:$BS$180,2,0),"")</f>
        <v/>
      </c>
      <c r="BW148" s="22" t="str">
        <f aca="false">IFERROR(INDEX($BT$11:$BT$180,MATCH(ROWS($I$10:I147),$BU$11:$BU$180,0),1),"")</f>
        <v/>
      </c>
      <c r="BX148" s="29" t="str">
        <f aca="false">IFERROR(VLOOKUP(BW148,BP148:BS317,3,0),"")</f>
        <v/>
      </c>
      <c r="BY148" s="30" t="str">
        <f aca="false">IFERROR(VLOOKUP(BW148,$B$11:$K$180,5,0),"")</f>
        <v/>
      </c>
      <c r="BZ148" s="29" t="str">
        <f aca="false">IFERROR(VLOOKUP(BW148,$B$11:$L$180,6,0),"")</f>
        <v/>
      </c>
      <c r="CA148" s="30" t="str">
        <f aca="false">IFERROR(VLOOKUP(BW148,$B$11:$K$180,9,0),"")</f>
        <v/>
      </c>
      <c r="CB148" s="31" t="str">
        <f aca="false">IFERROR(VLOOKUP(BW148,BP148:BS317,4,0),"")</f>
        <v/>
      </c>
      <c r="CC148" s="30" t="str">
        <f aca="false">IFERROR(VLOOKUP(BW148,$B$11:$K$180,10,0),"")</f>
        <v/>
      </c>
      <c r="CD148" s="30" t="str">
        <f aca="false">IFERROR(VLOOKUP(BW148,$B$11:$K$180,7,0),"")</f>
        <v/>
      </c>
    </row>
    <row r="149" customFormat="false" ht="14.75" hidden="false" customHeight="true" outlineLevel="0" collapsed="false">
      <c r="A149" s="32" t="s">
        <v>590</v>
      </c>
      <c r="B149" s="32" t="s">
        <v>591</v>
      </c>
      <c r="C149" s="32" t="s">
        <v>592</v>
      </c>
      <c r="D149" s="33" t="s">
        <v>593</v>
      </c>
      <c r="E149" s="34" t="n">
        <v>29.99</v>
      </c>
      <c r="F149" s="35" t="str">
        <f aca="false">IF($F$3=0.26,O149,IF($F$3=0.3,S149,IF($F$3=0.35,W149,IF($F$3=0.38,AA149,IF($F$3=0.4,AE149,IF($F$3=0.45,AI149,IF($F$3=0.46,AM149,IF($F$3=0.48,AQ149,IF($F$3=0.5,AU149,IF($F$3=0.52,AY149,IF($F$3=0.53,BC149,IF($F$3=0.4,BG149,IF($F$3=0.55,BK149,IF($F$3=0.58,BO149,""))))))))))))))</f>
        <v/>
      </c>
      <c r="G149" s="26"/>
      <c r="H149" s="35" t="str">
        <f aca="false">IFERROR(F149*G149,"")</f>
        <v/>
      </c>
      <c r="J149" s="13" t="e">
        <f aca="false">G149*(IF($F$3=0.26,M149,IF($F$3=0.3,Q149,IF($F$3=0.35,U149,IF($F$3=0.38,Y149,IF($F$3=0.4,AC149,IF($F$3=0.45,AG149,IF($F$3=0.46,AK149,IF($F$3=0.48,AO149,IF($F$3=0.5,AS149,IF($F$3=0.52,AW149,IF($F$3=0.53,BA149,IF($F$3=0.4,BE149,IF($F$3=0.55,BI149,IF($F$3=0.58,BM149,"")))))))))))))))</f>
        <v>#VALUE!</v>
      </c>
      <c r="K149" s="13" t="e">
        <f aca="false">G149*(IF($F$3=0.26,N149,IF($F$3=0.3,R149,IF($F$3=0.35,V149,IF($F$3=0.38,Z149,IF($F$3=0.4,AD149,IF($F$3=0.45,AH149,IF($F$3=0.46,AL149,IF($F$3=0.48,AP149,IF($F$3=0.5,AT149,IF($F$3=0.52,AX149,IF($F$3=0.53,BB149,IF($F$3=0.4,BF149,IF($F$3=0.55,BJ149,IF($F$3=0.58,BN149,"")))))))))))))))</f>
        <v>#VALUE!</v>
      </c>
      <c r="L149" s="1" t="s">
        <v>591</v>
      </c>
      <c r="M149" s="27" t="n">
        <v>21.13</v>
      </c>
      <c r="N149" s="27" t="n">
        <v>1.06</v>
      </c>
      <c r="O149" s="27" t="n">
        <v>22.19</v>
      </c>
      <c r="P149" s="1" t="s">
        <v>591</v>
      </c>
      <c r="Q149" s="27" t="n">
        <v>19.99</v>
      </c>
      <c r="R149" s="27" t="n">
        <v>1</v>
      </c>
      <c r="S149" s="27" t="n">
        <v>20.99</v>
      </c>
      <c r="T149" s="1" t="s">
        <v>591</v>
      </c>
      <c r="U149" s="21" t="n">
        <v>18.56</v>
      </c>
      <c r="V149" s="21" t="n">
        <v>0.93</v>
      </c>
      <c r="W149" s="21" t="n">
        <v>19.49</v>
      </c>
      <c r="X149" s="1" t="s">
        <v>591</v>
      </c>
      <c r="Y149" s="27" t="n">
        <v>17.7</v>
      </c>
      <c r="Z149" s="27" t="n">
        <v>0.89</v>
      </c>
      <c r="AA149" s="27" t="n">
        <v>18.59</v>
      </c>
      <c r="AB149" s="1" t="s">
        <v>591</v>
      </c>
      <c r="AC149" s="27" t="n">
        <v>17.13</v>
      </c>
      <c r="AD149" s="27" t="n">
        <v>0.86</v>
      </c>
      <c r="AE149" s="27" t="n">
        <v>17.99</v>
      </c>
      <c r="AF149" s="1" t="s">
        <v>591</v>
      </c>
      <c r="AG149" s="27" t="n">
        <v>15.7</v>
      </c>
      <c r="AH149" s="27" t="n">
        <v>0.79</v>
      </c>
      <c r="AI149" s="27" t="n">
        <v>16.49</v>
      </c>
      <c r="AJ149" s="1" t="s">
        <v>591</v>
      </c>
      <c r="AK149" s="27" t="n">
        <v>15.42</v>
      </c>
      <c r="AL149" s="27" t="n">
        <v>0.77</v>
      </c>
      <c r="AM149" s="27" t="n">
        <v>16.19</v>
      </c>
      <c r="AN149" s="1" t="s">
        <v>591</v>
      </c>
      <c r="AO149" s="27" t="n">
        <v>14.85</v>
      </c>
      <c r="AP149" s="27" t="n">
        <v>0.74</v>
      </c>
      <c r="AQ149" s="27" t="n">
        <v>15.59</v>
      </c>
      <c r="AR149" s="1" t="s">
        <v>591</v>
      </c>
      <c r="AS149" s="27" t="n">
        <v>14.29</v>
      </c>
      <c r="AT149" s="27" t="n">
        <v>0.71</v>
      </c>
      <c r="AU149" s="27" t="n">
        <v>15</v>
      </c>
      <c r="AV149" s="1" t="s">
        <v>591</v>
      </c>
      <c r="AW149" s="27" t="n">
        <v>13.71</v>
      </c>
      <c r="AX149" s="27" t="n">
        <v>0.69</v>
      </c>
      <c r="AY149" s="27" t="n">
        <v>14.4</v>
      </c>
      <c r="AZ149" s="1" t="s">
        <v>591</v>
      </c>
      <c r="BA149" s="27" t="n">
        <v>13.43</v>
      </c>
      <c r="BB149" s="27" t="n">
        <v>0.67</v>
      </c>
      <c r="BC149" s="27" t="n">
        <v>14.1</v>
      </c>
      <c r="BD149" s="1" t="s">
        <v>591</v>
      </c>
      <c r="BE149" s="27" t="n">
        <v>13.14</v>
      </c>
      <c r="BF149" s="27" t="n">
        <v>0.66</v>
      </c>
      <c r="BG149" s="27" t="n">
        <v>13.8</v>
      </c>
      <c r="BH149" s="1" t="s">
        <v>591</v>
      </c>
      <c r="BI149" s="27" t="n">
        <v>12.86</v>
      </c>
      <c r="BJ149" s="27" t="n">
        <v>0.64</v>
      </c>
      <c r="BK149" s="27" t="n">
        <v>13.5</v>
      </c>
      <c r="BL149" s="1" t="s">
        <v>591</v>
      </c>
      <c r="BM149" s="27" t="n">
        <v>12</v>
      </c>
      <c r="BN149" s="27" t="n">
        <v>0.6</v>
      </c>
      <c r="BO149" s="27" t="n">
        <v>12.6</v>
      </c>
      <c r="BP149" s="1" t="s">
        <v>591</v>
      </c>
      <c r="BQ149" s="1" t="n">
        <v>71611204</v>
      </c>
      <c r="BR149" s="1" t="s">
        <v>594</v>
      </c>
      <c r="BS149" s="28" t="n">
        <v>0.05</v>
      </c>
      <c r="BT149" s="1" t="n">
        <f aca="false">IF(ISBLANK(G149),0,B149)</f>
        <v>0</v>
      </c>
      <c r="BU149" s="1" t="n">
        <f aca="false">IF(BT149=0,0,1)+BU148</f>
        <v>0</v>
      </c>
      <c r="BV149" s="22" t="str">
        <f aca="false">IFERROR(VLOOKUP(BW149,$BP$11:$BS$180,2,0),"")</f>
        <v/>
      </c>
      <c r="BW149" s="22" t="str">
        <f aca="false">IFERROR(INDEX($BT$11:$BT$180,MATCH(ROWS($I$10:I148),$BU$11:$BU$180,0),1),"")</f>
        <v/>
      </c>
      <c r="BX149" s="29" t="str">
        <f aca="false">IFERROR(VLOOKUP(BW149,BP149:BS318,3,0),"")</f>
        <v/>
      </c>
      <c r="BY149" s="30" t="str">
        <f aca="false">IFERROR(VLOOKUP(BW149,$B$11:$K$180,5,0),"")</f>
        <v/>
      </c>
      <c r="BZ149" s="29" t="str">
        <f aca="false">IFERROR(VLOOKUP(BW149,$B$11:$L$180,6,0),"")</f>
        <v/>
      </c>
      <c r="CA149" s="30" t="str">
        <f aca="false">IFERROR(VLOOKUP(BW149,$B$11:$K$180,9,0),"")</f>
        <v/>
      </c>
      <c r="CB149" s="31" t="str">
        <f aca="false">IFERROR(VLOOKUP(BW149,BP149:BS318,4,0),"")</f>
        <v/>
      </c>
      <c r="CC149" s="30" t="str">
        <f aca="false">IFERROR(VLOOKUP(BW149,$B$11:$K$180,10,0),"")</f>
        <v/>
      </c>
      <c r="CD149" s="30" t="str">
        <f aca="false">IFERROR(VLOOKUP(BW149,$B$11:$K$180,7,0),"")</f>
        <v/>
      </c>
    </row>
    <row r="150" customFormat="false" ht="14.75" hidden="false" customHeight="true" outlineLevel="0" collapsed="false">
      <c r="A150" s="32" t="s">
        <v>590</v>
      </c>
      <c r="B150" s="32" t="s">
        <v>595</v>
      </c>
      <c r="C150" s="32" t="s">
        <v>596</v>
      </c>
      <c r="D150" s="33" t="s">
        <v>597</v>
      </c>
      <c r="E150" s="34" t="n">
        <v>59.99</v>
      </c>
      <c r="F150" s="35" t="str">
        <f aca="false">IF($F$3=0.26,O150,IF($F$3=0.3,S150,IF($F$3=0.35,W150,IF($F$3=0.38,AA150,IF($F$3=0.4,AE150,IF($F$3=0.45,AI150,IF($F$3=0.46,AM150,IF($F$3=0.48,AQ150,IF($F$3=0.5,AU150,IF($F$3=0.52,AY150,IF($F$3=0.53,BC150,IF($F$3=0.4,BG150,IF($F$3=0.55,BK150,IF($F$3=0.58,BO150,""))))))))))))))</f>
        <v/>
      </c>
      <c r="G150" s="26"/>
      <c r="H150" s="35" t="str">
        <f aca="false">IFERROR(F150*G150,"")</f>
        <v/>
      </c>
      <c r="J150" s="13" t="e">
        <f aca="false">G150*(IF($F$3=0.26,M150,IF($F$3=0.3,Q150,IF($F$3=0.35,U150,IF($F$3=0.38,Y150,IF($F$3=0.4,AC150,IF($F$3=0.45,AG150,IF($F$3=0.46,AK150,IF($F$3=0.48,AO150,IF($F$3=0.5,AS150,IF($F$3=0.52,AW150,IF($F$3=0.53,BA150,IF($F$3=0.4,BE150,IF($F$3=0.55,BI150,IF($F$3=0.58,BM150,"")))))))))))))))</f>
        <v>#VALUE!</v>
      </c>
      <c r="K150" s="13" t="e">
        <f aca="false">G150*(IF($F$3=0.26,N150,IF($F$3=0.3,R150,IF($F$3=0.35,V150,IF($F$3=0.38,Z150,IF($F$3=0.4,AD150,IF($F$3=0.45,AH150,IF($F$3=0.46,AL150,IF($F$3=0.48,AP150,IF($F$3=0.5,AT150,IF($F$3=0.52,AX150,IF($F$3=0.53,BB150,IF($F$3=0.4,BF150,IF($F$3=0.55,BJ150,IF($F$3=0.58,BN150,"")))))))))))))))</f>
        <v>#VALUE!</v>
      </c>
      <c r="L150" s="1" t="s">
        <v>595</v>
      </c>
      <c r="M150" s="27" t="n">
        <v>42.28</v>
      </c>
      <c r="N150" s="27" t="n">
        <v>2.11</v>
      </c>
      <c r="O150" s="27" t="n">
        <v>44.39</v>
      </c>
      <c r="P150" s="1" t="s">
        <v>595</v>
      </c>
      <c r="Q150" s="27" t="n">
        <v>39.99</v>
      </c>
      <c r="R150" s="27" t="n">
        <v>2</v>
      </c>
      <c r="S150" s="27" t="n">
        <v>41.99</v>
      </c>
      <c r="T150" s="1" t="s">
        <v>595</v>
      </c>
      <c r="U150" s="21" t="n">
        <v>37.13</v>
      </c>
      <c r="V150" s="21" t="n">
        <v>1.86</v>
      </c>
      <c r="W150" s="21" t="n">
        <v>38.99</v>
      </c>
      <c r="X150" s="1" t="s">
        <v>595</v>
      </c>
      <c r="Y150" s="27" t="n">
        <v>35.42</v>
      </c>
      <c r="Z150" s="27" t="n">
        <v>1.77</v>
      </c>
      <c r="AA150" s="27" t="n">
        <v>37.19</v>
      </c>
      <c r="AB150" s="1" t="s">
        <v>595</v>
      </c>
      <c r="AC150" s="27" t="n">
        <v>34.28</v>
      </c>
      <c r="AD150" s="27" t="n">
        <v>1.71</v>
      </c>
      <c r="AE150" s="27" t="n">
        <v>35.99</v>
      </c>
      <c r="AF150" s="1" t="s">
        <v>595</v>
      </c>
      <c r="AG150" s="27" t="n">
        <v>31.42</v>
      </c>
      <c r="AH150" s="27" t="n">
        <v>1.57</v>
      </c>
      <c r="AI150" s="27" t="n">
        <v>32.99</v>
      </c>
      <c r="AJ150" s="1" t="s">
        <v>595</v>
      </c>
      <c r="AK150" s="27" t="n">
        <v>30.85</v>
      </c>
      <c r="AL150" s="27" t="n">
        <v>1.54</v>
      </c>
      <c r="AM150" s="27" t="n">
        <v>32.39</v>
      </c>
      <c r="AN150" s="1" t="s">
        <v>595</v>
      </c>
      <c r="AO150" s="27" t="n">
        <v>29.7</v>
      </c>
      <c r="AP150" s="27" t="n">
        <v>1.49</v>
      </c>
      <c r="AQ150" s="27" t="n">
        <v>31.19</v>
      </c>
      <c r="AR150" s="1" t="s">
        <v>595</v>
      </c>
      <c r="AS150" s="27" t="n">
        <v>28.57</v>
      </c>
      <c r="AT150" s="27" t="n">
        <v>1.43</v>
      </c>
      <c r="AU150" s="27" t="n">
        <v>30</v>
      </c>
      <c r="AV150" s="1" t="s">
        <v>595</v>
      </c>
      <c r="AW150" s="27" t="n">
        <v>27.43</v>
      </c>
      <c r="AX150" s="27" t="n">
        <v>1.37</v>
      </c>
      <c r="AY150" s="27" t="n">
        <v>28.8</v>
      </c>
      <c r="AZ150" s="1" t="s">
        <v>595</v>
      </c>
      <c r="BA150" s="27" t="n">
        <v>26.86</v>
      </c>
      <c r="BB150" s="27" t="n">
        <v>1.34</v>
      </c>
      <c r="BC150" s="27" t="n">
        <v>28.2</v>
      </c>
      <c r="BD150" s="1" t="s">
        <v>595</v>
      </c>
      <c r="BE150" s="27" t="n">
        <v>26.29</v>
      </c>
      <c r="BF150" s="27" t="n">
        <v>1.31</v>
      </c>
      <c r="BG150" s="27" t="n">
        <v>27.6</v>
      </c>
      <c r="BH150" s="1" t="s">
        <v>595</v>
      </c>
      <c r="BI150" s="27" t="n">
        <v>25.71</v>
      </c>
      <c r="BJ150" s="27" t="n">
        <v>1.29</v>
      </c>
      <c r="BK150" s="27" t="n">
        <v>27</v>
      </c>
      <c r="BL150" s="1" t="s">
        <v>595</v>
      </c>
      <c r="BM150" s="27" t="n">
        <v>24</v>
      </c>
      <c r="BN150" s="27" t="n">
        <v>1.2</v>
      </c>
      <c r="BO150" s="27" t="n">
        <v>25.2</v>
      </c>
      <c r="BP150" s="1" t="s">
        <v>595</v>
      </c>
      <c r="BQ150" s="1" t="n">
        <v>71611169</v>
      </c>
      <c r="BR150" s="1" t="s">
        <v>598</v>
      </c>
      <c r="BS150" s="28" t="n">
        <v>0.05</v>
      </c>
      <c r="BT150" s="1" t="n">
        <f aca="false">IF(ISBLANK(G150),0,B150)</f>
        <v>0</v>
      </c>
      <c r="BU150" s="1" t="n">
        <f aca="false">IF(BT150=0,0,1)+BU149</f>
        <v>0</v>
      </c>
      <c r="BV150" s="22" t="str">
        <f aca="false">IFERROR(VLOOKUP(BW150,$BP$11:$BS$180,2,0),"")</f>
        <v/>
      </c>
      <c r="BW150" s="22" t="str">
        <f aca="false">IFERROR(INDEX($BT$11:$BT$180,MATCH(ROWS($I$10:I149),$BU$11:$BU$180,0),1),"")</f>
        <v/>
      </c>
      <c r="BX150" s="29" t="str">
        <f aca="false">IFERROR(VLOOKUP(BW150,BP150:BS319,3,0),"")</f>
        <v/>
      </c>
      <c r="BY150" s="30" t="str">
        <f aca="false">IFERROR(VLOOKUP(BW150,$B$11:$K$180,5,0),"")</f>
        <v/>
      </c>
      <c r="BZ150" s="29" t="str">
        <f aca="false">IFERROR(VLOOKUP(BW150,$B$11:$L$180,6,0),"")</f>
        <v/>
      </c>
      <c r="CA150" s="30" t="str">
        <f aca="false">IFERROR(VLOOKUP(BW150,$B$11:$K$180,9,0),"")</f>
        <v/>
      </c>
      <c r="CB150" s="31" t="str">
        <f aca="false">IFERROR(VLOOKUP(BW150,BP150:BS319,4,0),"")</f>
        <v/>
      </c>
      <c r="CC150" s="30" t="str">
        <f aca="false">IFERROR(VLOOKUP(BW150,$B$11:$K$180,10,0),"")</f>
        <v/>
      </c>
      <c r="CD150" s="30" t="str">
        <f aca="false">IFERROR(VLOOKUP(BW150,$B$11:$K$180,7,0),"")</f>
        <v/>
      </c>
    </row>
    <row r="151" customFormat="false" ht="14.75" hidden="false" customHeight="true" outlineLevel="0" collapsed="false">
      <c r="A151" s="32" t="s">
        <v>590</v>
      </c>
      <c r="B151" s="32" t="s">
        <v>599</v>
      </c>
      <c r="C151" s="32" t="s">
        <v>600</v>
      </c>
      <c r="D151" s="33" t="s">
        <v>601</v>
      </c>
      <c r="E151" s="34" t="n">
        <v>59.99</v>
      </c>
      <c r="F151" s="35" t="str">
        <f aca="false">IF($F$3=0.26,O151,IF($F$3=0.3,S151,IF($F$3=0.35,W151,IF($F$3=0.38,AA151,IF($F$3=0.4,AE151,IF($F$3=0.45,AI151,IF($F$3=0.46,AM151,IF($F$3=0.48,AQ151,IF($F$3=0.5,AU151,IF($F$3=0.52,AY151,IF($F$3=0.53,BC151,IF($F$3=0.4,BG151,IF($F$3=0.55,BK151,IF($F$3=0.58,BO151,""))))))))))))))</f>
        <v/>
      </c>
      <c r="G151" s="26"/>
      <c r="H151" s="35" t="str">
        <f aca="false">IFERROR(F151*G151,"")</f>
        <v/>
      </c>
      <c r="J151" s="13" t="e">
        <f aca="false">G151*(IF($F$3=0.26,M151,IF($F$3=0.3,Q151,IF($F$3=0.35,U151,IF($F$3=0.38,Y151,IF($F$3=0.4,AC151,IF($F$3=0.45,AG151,IF($F$3=0.46,AK151,IF($F$3=0.48,AO151,IF($F$3=0.5,AS151,IF($F$3=0.52,AW151,IF($F$3=0.53,BA151,IF($F$3=0.4,BE151,IF($F$3=0.55,BI151,IF($F$3=0.58,BM151,"")))))))))))))))</f>
        <v>#VALUE!</v>
      </c>
      <c r="K151" s="13" t="e">
        <f aca="false">G151*(IF($F$3=0.26,N151,IF($F$3=0.3,R151,IF($F$3=0.35,V151,IF($F$3=0.38,Z151,IF($F$3=0.4,AD151,IF($F$3=0.45,AH151,IF($F$3=0.46,AL151,IF($F$3=0.48,AP151,IF($F$3=0.5,AT151,IF($F$3=0.52,AX151,IF($F$3=0.53,BB151,IF($F$3=0.4,BF151,IF($F$3=0.55,BJ151,IF($F$3=0.58,BN151,"")))))))))))))))</f>
        <v>#VALUE!</v>
      </c>
      <c r="L151" s="1" t="s">
        <v>599</v>
      </c>
      <c r="M151" s="27" t="n">
        <v>42.28</v>
      </c>
      <c r="N151" s="27" t="n">
        <v>2.11</v>
      </c>
      <c r="O151" s="27" t="n">
        <v>44.39</v>
      </c>
      <c r="P151" s="1" t="s">
        <v>599</v>
      </c>
      <c r="Q151" s="27" t="n">
        <v>39.99</v>
      </c>
      <c r="R151" s="27" t="n">
        <v>2</v>
      </c>
      <c r="S151" s="27" t="n">
        <v>41.99</v>
      </c>
      <c r="T151" s="1" t="s">
        <v>599</v>
      </c>
      <c r="U151" s="21" t="n">
        <v>37.13</v>
      </c>
      <c r="V151" s="21" t="n">
        <v>1.86</v>
      </c>
      <c r="W151" s="21" t="n">
        <v>38.99</v>
      </c>
      <c r="X151" s="1" t="s">
        <v>599</v>
      </c>
      <c r="Y151" s="27" t="n">
        <v>35.42</v>
      </c>
      <c r="Z151" s="27" t="n">
        <v>1.77</v>
      </c>
      <c r="AA151" s="27" t="n">
        <v>37.19</v>
      </c>
      <c r="AB151" s="1" t="s">
        <v>599</v>
      </c>
      <c r="AC151" s="27" t="n">
        <v>34.28</v>
      </c>
      <c r="AD151" s="27" t="n">
        <v>1.71</v>
      </c>
      <c r="AE151" s="27" t="n">
        <v>35.99</v>
      </c>
      <c r="AF151" s="1" t="s">
        <v>599</v>
      </c>
      <c r="AG151" s="27" t="n">
        <v>31.42</v>
      </c>
      <c r="AH151" s="27" t="n">
        <v>1.57</v>
      </c>
      <c r="AI151" s="27" t="n">
        <v>32.99</v>
      </c>
      <c r="AJ151" s="1" t="s">
        <v>599</v>
      </c>
      <c r="AK151" s="27" t="n">
        <v>30.85</v>
      </c>
      <c r="AL151" s="27" t="n">
        <v>1.54</v>
      </c>
      <c r="AM151" s="27" t="n">
        <v>32.39</v>
      </c>
      <c r="AN151" s="1" t="s">
        <v>599</v>
      </c>
      <c r="AO151" s="27" t="n">
        <v>29.7</v>
      </c>
      <c r="AP151" s="27" t="n">
        <v>1.49</v>
      </c>
      <c r="AQ151" s="27" t="n">
        <v>31.19</v>
      </c>
      <c r="AR151" s="1" t="s">
        <v>599</v>
      </c>
      <c r="AS151" s="27" t="n">
        <v>28.57</v>
      </c>
      <c r="AT151" s="27" t="n">
        <v>1.43</v>
      </c>
      <c r="AU151" s="27" t="n">
        <v>30</v>
      </c>
      <c r="AV151" s="1" t="s">
        <v>599</v>
      </c>
      <c r="AW151" s="27" t="n">
        <v>27.43</v>
      </c>
      <c r="AX151" s="27" t="n">
        <v>1.37</v>
      </c>
      <c r="AY151" s="27" t="n">
        <v>28.8</v>
      </c>
      <c r="AZ151" s="1" t="s">
        <v>599</v>
      </c>
      <c r="BA151" s="27" t="n">
        <v>26.86</v>
      </c>
      <c r="BB151" s="27" t="n">
        <v>1.34</v>
      </c>
      <c r="BC151" s="27" t="n">
        <v>28.2</v>
      </c>
      <c r="BD151" s="1" t="s">
        <v>599</v>
      </c>
      <c r="BE151" s="27" t="n">
        <v>26.29</v>
      </c>
      <c r="BF151" s="27" t="n">
        <v>1.31</v>
      </c>
      <c r="BG151" s="27" t="n">
        <v>27.6</v>
      </c>
      <c r="BH151" s="1" t="s">
        <v>599</v>
      </c>
      <c r="BI151" s="27" t="n">
        <v>25.71</v>
      </c>
      <c r="BJ151" s="27" t="n">
        <v>1.29</v>
      </c>
      <c r="BK151" s="27" t="n">
        <v>27</v>
      </c>
      <c r="BL151" s="1" t="s">
        <v>599</v>
      </c>
      <c r="BM151" s="27" t="n">
        <v>24</v>
      </c>
      <c r="BN151" s="27" t="n">
        <v>1.2</v>
      </c>
      <c r="BO151" s="27" t="n">
        <v>25.2</v>
      </c>
      <c r="BP151" s="1" t="s">
        <v>599</v>
      </c>
      <c r="BQ151" s="1" t="n">
        <v>71611170</v>
      </c>
      <c r="BR151" s="1" t="s">
        <v>602</v>
      </c>
      <c r="BS151" s="28" t="n">
        <v>0.05</v>
      </c>
      <c r="BT151" s="1" t="n">
        <f aca="false">IF(ISBLANK(G151),0,B151)</f>
        <v>0</v>
      </c>
      <c r="BU151" s="1" t="n">
        <f aca="false">IF(BT151=0,0,1)+BU150</f>
        <v>0</v>
      </c>
      <c r="BV151" s="22" t="str">
        <f aca="false">IFERROR(VLOOKUP(BW151,$BP$11:$BS$180,2,0),"")</f>
        <v/>
      </c>
      <c r="BW151" s="22" t="str">
        <f aca="false">IFERROR(INDEX($BT$11:$BT$180,MATCH(ROWS($I$10:I150),$BU$11:$BU$180,0),1),"")</f>
        <v/>
      </c>
      <c r="BX151" s="29" t="str">
        <f aca="false">IFERROR(VLOOKUP(BW151,BP151:BS320,3,0),"")</f>
        <v/>
      </c>
      <c r="BY151" s="30" t="str">
        <f aca="false">IFERROR(VLOOKUP(BW151,$B$11:$K$180,5,0),"")</f>
        <v/>
      </c>
      <c r="BZ151" s="29" t="str">
        <f aca="false">IFERROR(VLOOKUP(BW151,$B$11:$L$180,6,0),"")</f>
        <v/>
      </c>
      <c r="CA151" s="30" t="str">
        <f aca="false">IFERROR(VLOOKUP(BW151,$B$11:$K$180,9,0),"")</f>
        <v/>
      </c>
      <c r="CB151" s="31" t="str">
        <f aca="false">IFERROR(VLOOKUP(BW151,BP151:BS320,4,0),"")</f>
        <v/>
      </c>
      <c r="CC151" s="30" t="str">
        <f aca="false">IFERROR(VLOOKUP(BW151,$B$11:$K$180,10,0),"")</f>
        <v/>
      </c>
      <c r="CD151" s="30" t="str">
        <f aca="false">IFERROR(VLOOKUP(BW151,$B$11:$K$180,7,0),"")</f>
        <v/>
      </c>
    </row>
    <row r="152" customFormat="false" ht="14.75" hidden="false" customHeight="true" outlineLevel="0" collapsed="false">
      <c r="A152" s="32" t="s">
        <v>590</v>
      </c>
      <c r="B152" s="32" t="s">
        <v>603</v>
      </c>
      <c r="C152" s="32" t="s">
        <v>604</v>
      </c>
      <c r="D152" s="33" t="s">
        <v>605</v>
      </c>
      <c r="E152" s="34" t="n">
        <v>59.99</v>
      </c>
      <c r="F152" s="35" t="str">
        <f aca="false">IF($F$3=0.26,O152,IF($F$3=0.3,S152,IF($F$3=0.35,W152,IF($F$3=0.38,AA152,IF($F$3=0.4,AE152,IF($F$3=0.45,AI152,IF($F$3=0.46,AM152,IF($F$3=0.48,AQ152,IF($F$3=0.5,AU152,IF($F$3=0.52,AY152,IF($F$3=0.53,BC152,IF($F$3=0.4,BG152,IF($F$3=0.55,BK152,IF($F$3=0.58,BO152,""))))))))))))))</f>
        <v/>
      </c>
      <c r="G152" s="26"/>
      <c r="H152" s="35" t="str">
        <f aca="false">IFERROR(F152*G152,"")</f>
        <v/>
      </c>
      <c r="J152" s="13" t="e">
        <f aca="false">G152*(IF($F$3=0.26,M152,IF($F$3=0.3,Q152,IF($F$3=0.35,U152,IF($F$3=0.38,Y152,IF($F$3=0.4,AC152,IF($F$3=0.45,AG152,IF($F$3=0.46,AK152,IF($F$3=0.48,AO152,IF($F$3=0.5,AS152,IF($F$3=0.52,AW152,IF($F$3=0.53,BA152,IF($F$3=0.4,BE152,IF($F$3=0.55,BI152,IF($F$3=0.58,BM152,"")))))))))))))))</f>
        <v>#VALUE!</v>
      </c>
      <c r="K152" s="13" t="e">
        <f aca="false">G152*(IF($F$3=0.26,N152,IF($F$3=0.3,R152,IF($F$3=0.35,V152,IF($F$3=0.38,Z152,IF($F$3=0.4,AD152,IF($F$3=0.45,AH152,IF($F$3=0.46,AL152,IF($F$3=0.48,AP152,IF($F$3=0.5,AT152,IF($F$3=0.52,AX152,IF($F$3=0.53,BB152,IF($F$3=0.4,BF152,IF($F$3=0.55,BJ152,IF($F$3=0.58,BN152,"")))))))))))))))</f>
        <v>#VALUE!</v>
      </c>
      <c r="L152" s="1" t="s">
        <v>603</v>
      </c>
      <c r="M152" s="27" t="n">
        <v>42.28</v>
      </c>
      <c r="N152" s="27" t="n">
        <v>2.11</v>
      </c>
      <c r="O152" s="27" t="n">
        <v>44.39</v>
      </c>
      <c r="P152" s="1" t="s">
        <v>603</v>
      </c>
      <c r="Q152" s="27" t="n">
        <v>39.99</v>
      </c>
      <c r="R152" s="27" t="n">
        <v>2</v>
      </c>
      <c r="S152" s="27" t="n">
        <v>41.99</v>
      </c>
      <c r="T152" s="1" t="s">
        <v>603</v>
      </c>
      <c r="U152" s="21" t="n">
        <v>37.13</v>
      </c>
      <c r="V152" s="21" t="n">
        <v>1.86</v>
      </c>
      <c r="W152" s="21" t="n">
        <v>38.99</v>
      </c>
      <c r="X152" s="1" t="s">
        <v>603</v>
      </c>
      <c r="Y152" s="27" t="n">
        <v>35.42</v>
      </c>
      <c r="Z152" s="27" t="n">
        <v>1.77</v>
      </c>
      <c r="AA152" s="27" t="n">
        <v>37.19</v>
      </c>
      <c r="AB152" s="1" t="s">
        <v>603</v>
      </c>
      <c r="AC152" s="27" t="n">
        <v>34.28</v>
      </c>
      <c r="AD152" s="27" t="n">
        <v>1.71</v>
      </c>
      <c r="AE152" s="27" t="n">
        <v>35.99</v>
      </c>
      <c r="AF152" s="1" t="s">
        <v>603</v>
      </c>
      <c r="AG152" s="27" t="n">
        <v>31.42</v>
      </c>
      <c r="AH152" s="27" t="n">
        <v>1.57</v>
      </c>
      <c r="AI152" s="27" t="n">
        <v>32.99</v>
      </c>
      <c r="AJ152" s="1" t="s">
        <v>603</v>
      </c>
      <c r="AK152" s="27" t="n">
        <v>30.85</v>
      </c>
      <c r="AL152" s="27" t="n">
        <v>1.54</v>
      </c>
      <c r="AM152" s="27" t="n">
        <v>32.39</v>
      </c>
      <c r="AN152" s="1" t="s">
        <v>603</v>
      </c>
      <c r="AO152" s="27" t="n">
        <v>29.7</v>
      </c>
      <c r="AP152" s="27" t="n">
        <v>1.49</v>
      </c>
      <c r="AQ152" s="27" t="n">
        <v>31.19</v>
      </c>
      <c r="AR152" s="1" t="s">
        <v>603</v>
      </c>
      <c r="AS152" s="27" t="n">
        <v>28.57</v>
      </c>
      <c r="AT152" s="27" t="n">
        <v>1.43</v>
      </c>
      <c r="AU152" s="27" t="n">
        <v>30</v>
      </c>
      <c r="AV152" s="1" t="s">
        <v>603</v>
      </c>
      <c r="AW152" s="27" t="n">
        <v>27.43</v>
      </c>
      <c r="AX152" s="27" t="n">
        <v>1.37</v>
      </c>
      <c r="AY152" s="27" t="n">
        <v>28.8</v>
      </c>
      <c r="AZ152" s="1" t="s">
        <v>603</v>
      </c>
      <c r="BA152" s="27" t="n">
        <v>26.86</v>
      </c>
      <c r="BB152" s="27" t="n">
        <v>1.34</v>
      </c>
      <c r="BC152" s="27" t="n">
        <v>28.2</v>
      </c>
      <c r="BD152" s="1" t="s">
        <v>603</v>
      </c>
      <c r="BE152" s="27" t="n">
        <v>26.29</v>
      </c>
      <c r="BF152" s="27" t="n">
        <v>1.31</v>
      </c>
      <c r="BG152" s="27" t="n">
        <v>27.6</v>
      </c>
      <c r="BH152" s="1" t="s">
        <v>603</v>
      </c>
      <c r="BI152" s="27" t="n">
        <v>25.71</v>
      </c>
      <c r="BJ152" s="27" t="n">
        <v>1.29</v>
      </c>
      <c r="BK152" s="27" t="n">
        <v>27</v>
      </c>
      <c r="BL152" s="1" t="s">
        <v>603</v>
      </c>
      <c r="BM152" s="27" t="n">
        <v>24</v>
      </c>
      <c r="BN152" s="27" t="n">
        <v>1.2</v>
      </c>
      <c r="BO152" s="27" t="n">
        <v>25.2</v>
      </c>
      <c r="BP152" s="1" t="s">
        <v>603</v>
      </c>
      <c r="BQ152" s="1" t="n">
        <v>71611171</v>
      </c>
      <c r="BR152" s="1" t="s">
        <v>606</v>
      </c>
      <c r="BS152" s="28" t="n">
        <v>0.05</v>
      </c>
      <c r="BT152" s="1" t="n">
        <f aca="false">IF(ISBLANK(G152),0,B152)</f>
        <v>0</v>
      </c>
      <c r="BU152" s="1" t="n">
        <f aca="false">IF(BT152=0,0,1)+BU151</f>
        <v>0</v>
      </c>
      <c r="BV152" s="22" t="str">
        <f aca="false">IFERROR(VLOOKUP(BW152,$BP$11:$BS$180,2,0),"")</f>
        <v/>
      </c>
      <c r="BW152" s="22" t="str">
        <f aca="false">IFERROR(INDEX($BT$11:$BT$180,MATCH(ROWS($I$10:I151),$BU$11:$BU$180,0),1),"")</f>
        <v/>
      </c>
      <c r="BX152" s="29" t="str">
        <f aca="false">IFERROR(VLOOKUP(BW152,BP152:BS321,3,0),"")</f>
        <v/>
      </c>
      <c r="BY152" s="30" t="str">
        <f aca="false">IFERROR(VLOOKUP(BW152,$B$11:$K$180,5,0),"")</f>
        <v/>
      </c>
      <c r="BZ152" s="29" t="str">
        <f aca="false">IFERROR(VLOOKUP(BW152,$B$11:$L$180,6,0),"")</f>
        <v/>
      </c>
      <c r="CA152" s="30" t="str">
        <f aca="false">IFERROR(VLOOKUP(BW152,$B$11:$K$180,9,0),"")</f>
        <v/>
      </c>
      <c r="CB152" s="31" t="str">
        <f aca="false">IFERROR(VLOOKUP(BW152,BP152:BS321,4,0),"")</f>
        <v/>
      </c>
      <c r="CC152" s="30" t="str">
        <f aca="false">IFERROR(VLOOKUP(BW152,$B$11:$K$180,10,0),"")</f>
        <v/>
      </c>
      <c r="CD152" s="30" t="str">
        <f aca="false">IFERROR(VLOOKUP(BW152,$B$11:$K$180,7,0),"")</f>
        <v/>
      </c>
    </row>
    <row r="153" customFormat="false" ht="14.75" hidden="false" customHeight="true" outlineLevel="0" collapsed="false">
      <c r="A153" s="32" t="s">
        <v>590</v>
      </c>
      <c r="B153" s="32" t="s">
        <v>607</v>
      </c>
      <c r="C153" s="32" t="s">
        <v>608</v>
      </c>
      <c r="D153" s="33" t="s">
        <v>609</v>
      </c>
      <c r="E153" s="34" t="n">
        <v>59.99</v>
      </c>
      <c r="F153" s="35" t="str">
        <f aca="false">IF($F$3=0.26,O153,IF($F$3=0.3,S153,IF($F$3=0.35,W153,IF($F$3=0.38,AA153,IF($F$3=0.4,AE153,IF($F$3=0.45,AI153,IF($F$3=0.46,AM153,IF($F$3=0.48,AQ153,IF($F$3=0.5,AU153,IF($F$3=0.52,AY153,IF($F$3=0.53,BC153,IF($F$3=0.4,BG153,IF($F$3=0.55,BK153,IF($F$3=0.58,BO153,""))))))))))))))</f>
        <v/>
      </c>
      <c r="G153" s="26"/>
      <c r="H153" s="35" t="str">
        <f aca="false">IFERROR(F153*G153,"")</f>
        <v/>
      </c>
      <c r="J153" s="13" t="e">
        <f aca="false">G153*(IF($F$3=0.26,M153,IF($F$3=0.3,Q153,IF($F$3=0.35,U153,IF($F$3=0.38,Y153,IF($F$3=0.4,AC153,IF($F$3=0.45,AG153,IF($F$3=0.46,AK153,IF($F$3=0.48,AO153,IF($F$3=0.5,AS153,IF($F$3=0.52,AW153,IF($F$3=0.53,BA153,IF($F$3=0.4,BE153,IF($F$3=0.55,BI153,IF($F$3=0.58,BM153,"")))))))))))))))</f>
        <v>#VALUE!</v>
      </c>
      <c r="K153" s="13" t="e">
        <f aca="false">G153*(IF($F$3=0.26,N153,IF($F$3=0.3,R153,IF($F$3=0.35,V153,IF($F$3=0.38,Z153,IF($F$3=0.4,AD153,IF($F$3=0.45,AH153,IF($F$3=0.46,AL153,IF($F$3=0.48,AP153,IF($F$3=0.5,AT153,IF($F$3=0.52,AX153,IF($F$3=0.53,BB153,IF($F$3=0.4,BF153,IF($F$3=0.55,BJ153,IF($F$3=0.58,BN153,"")))))))))))))))</f>
        <v>#VALUE!</v>
      </c>
      <c r="L153" s="1" t="s">
        <v>607</v>
      </c>
      <c r="M153" s="27" t="n">
        <v>42.28</v>
      </c>
      <c r="N153" s="27" t="n">
        <v>2.11</v>
      </c>
      <c r="O153" s="27" t="n">
        <v>44.39</v>
      </c>
      <c r="P153" s="1" t="s">
        <v>607</v>
      </c>
      <c r="Q153" s="27" t="n">
        <v>39.99</v>
      </c>
      <c r="R153" s="27" t="n">
        <v>2</v>
      </c>
      <c r="S153" s="27" t="n">
        <v>41.99</v>
      </c>
      <c r="T153" s="1" t="s">
        <v>607</v>
      </c>
      <c r="U153" s="21" t="n">
        <v>37.13</v>
      </c>
      <c r="V153" s="21" t="n">
        <v>1.86</v>
      </c>
      <c r="W153" s="21" t="n">
        <v>38.99</v>
      </c>
      <c r="X153" s="1" t="s">
        <v>607</v>
      </c>
      <c r="Y153" s="27" t="n">
        <v>35.42</v>
      </c>
      <c r="Z153" s="27" t="n">
        <v>1.77</v>
      </c>
      <c r="AA153" s="27" t="n">
        <v>37.19</v>
      </c>
      <c r="AB153" s="1" t="s">
        <v>607</v>
      </c>
      <c r="AC153" s="27" t="n">
        <v>34.28</v>
      </c>
      <c r="AD153" s="27" t="n">
        <v>1.71</v>
      </c>
      <c r="AE153" s="27" t="n">
        <v>35.99</v>
      </c>
      <c r="AF153" s="1" t="s">
        <v>607</v>
      </c>
      <c r="AG153" s="27" t="n">
        <v>31.42</v>
      </c>
      <c r="AH153" s="27" t="n">
        <v>1.57</v>
      </c>
      <c r="AI153" s="27" t="n">
        <v>32.99</v>
      </c>
      <c r="AJ153" s="1" t="s">
        <v>607</v>
      </c>
      <c r="AK153" s="27" t="n">
        <v>30.85</v>
      </c>
      <c r="AL153" s="27" t="n">
        <v>1.54</v>
      </c>
      <c r="AM153" s="27" t="n">
        <v>32.39</v>
      </c>
      <c r="AN153" s="1" t="s">
        <v>607</v>
      </c>
      <c r="AO153" s="27" t="n">
        <v>29.7</v>
      </c>
      <c r="AP153" s="27" t="n">
        <v>1.49</v>
      </c>
      <c r="AQ153" s="27" t="n">
        <v>31.19</v>
      </c>
      <c r="AR153" s="1" t="s">
        <v>607</v>
      </c>
      <c r="AS153" s="27" t="n">
        <v>28.57</v>
      </c>
      <c r="AT153" s="27" t="n">
        <v>1.43</v>
      </c>
      <c r="AU153" s="27" t="n">
        <v>30</v>
      </c>
      <c r="AV153" s="1" t="s">
        <v>607</v>
      </c>
      <c r="AW153" s="27" t="n">
        <v>27.43</v>
      </c>
      <c r="AX153" s="27" t="n">
        <v>1.37</v>
      </c>
      <c r="AY153" s="27" t="n">
        <v>28.8</v>
      </c>
      <c r="AZ153" s="1" t="s">
        <v>607</v>
      </c>
      <c r="BA153" s="27" t="n">
        <v>26.86</v>
      </c>
      <c r="BB153" s="27" t="n">
        <v>1.34</v>
      </c>
      <c r="BC153" s="27" t="n">
        <v>28.2</v>
      </c>
      <c r="BD153" s="1" t="s">
        <v>607</v>
      </c>
      <c r="BE153" s="27" t="n">
        <v>26.29</v>
      </c>
      <c r="BF153" s="27" t="n">
        <v>1.31</v>
      </c>
      <c r="BG153" s="27" t="n">
        <v>27.6</v>
      </c>
      <c r="BH153" s="1" t="s">
        <v>607</v>
      </c>
      <c r="BI153" s="27" t="n">
        <v>25.71</v>
      </c>
      <c r="BJ153" s="27" t="n">
        <v>1.29</v>
      </c>
      <c r="BK153" s="27" t="n">
        <v>27</v>
      </c>
      <c r="BL153" s="1" t="s">
        <v>607</v>
      </c>
      <c r="BM153" s="27" t="n">
        <v>24</v>
      </c>
      <c r="BN153" s="27" t="n">
        <v>1.2</v>
      </c>
      <c r="BO153" s="27" t="n">
        <v>25.2</v>
      </c>
      <c r="BP153" s="1" t="s">
        <v>607</v>
      </c>
      <c r="BQ153" s="1" t="n">
        <v>71611172</v>
      </c>
      <c r="BR153" s="1" t="s">
        <v>610</v>
      </c>
      <c r="BS153" s="28" t="n">
        <v>0.05</v>
      </c>
      <c r="BT153" s="1" t="n">
        <f aca="false">IF(ISBLANK(G153),0,B153)</f>
        <v>0</v>
      </c>
      <c r="BU153" s="1" t="n">
        <f aca="false">IF(BT153=0,0,1)+BU152</f>
        <v>0</v>
      </c>
      <c r="BV153" s="22" t="str">
        <f aca="false">IFERROR(VLOOKUP(BW153,$BP$11:$BS$180,2,0),"")</f>
        <v/>
      </c>
      <c r="BW153" s="22" t="str">
        <f aca="false">IFERROR(INDEX($BT$11:$BT$180,MATCH(ROWS($I$10:I152),$BU$11:$BU$180,0),1),"")</f>
        <v/>
      </c>
      <c r="BX153" s="29" t="str">
        <f aca="false">IFERROR(VLOOKUP(BW153,BP153:BS322,3,0),"")</f>
        <v/>
      </c>
      <c r="BY153" s="30" t="str">
        <f aca="false">IFERROR(VLOOKUP(BW153,$B$11:$K$180,5,0),"")</f>
        <v/>
      </c>
      <c r="BZ153" s="29" t="str">
        <f aca="false">IFERROR(VLOOKUP(BW153,$B$11:$L$180,6,0),"")</f>
        <v/>
      </c>
      <c r="CA153" s="30" t="str">
        <f aca="false">IFERROR(VLOOKUP(BW153,$B$11:$K$180,9,0),"")</f>
        <v/>
      </c>
      <c r="CB153" s="31" t="str">
        <f aca="false">IFERROR(VLOOKUP(BW153,BP153:BS322,4,0),"")</f>
        <v/>
      </c>
      <c r="CC153" s="30" t="str">
        <f aca="false">IFERROR(VLOOKUP(BW153,$B$11:$K$180,10,0),"")</f>
        <v/>
      </c>
      <c r="CD153" s="30" t="str">
        <f aca="false">IFERROR(VLOOKUP(BW153,$B$11:$K$180,7,0),"")</f>
        <v/>
      </c>
    </row>
    <row r="154" customFormat="false" ht="14.75" hidden="false" customHeight="true" outlineLevel="0" collapsed="false">
      <c r="A154" s="32" t="s">
        <v>590</v>
      </c>
      <c r="B154" s="32" t="s">
        <v>611</v>
      </c>
      <c r="C154" s="32" t="s">
        <v>612</v>
      </c>
      <c r="D154" s="33" t="s">
        <v>613</v>
      </c>
      <c r="E154" s="34" t="n">
        <v>34.99</v>
      </c>
      <c r="F154" s="35" t="str">
        <f aca="false">IF($F$3=0.26,O154,IF($F$3=0.3,S154,IF($F$3=0.35,W154,IF($F$3=0.38,AA154,IF($F$3=0.4,AE154,IF($F$3=0.45,AI154,IF($F$3=0.46,AM154,IF($F$3=0.48,AQ154,IF($F$3=0.5,AU154,IF($F$3=0.52,AY154,IF($F$3=0.53,BC154,IF($F$3=0.4,BG154,IF($F$3=0.55,BK154,IF($F$3=0.58,BO154,""))))))))))))))</f>
        <v/>
      </c>
      <c r="G154" s="26"/>
      <c r="H154" s="35" t="str">
        <f aca="false">IFERROR(F154*G154,"")</f>
        <v/>
      </c>
      <c r="J154" s="13" t="e">
        <f aca="false">G154*(IF($F$3=0.26,M154,IF($F$3=0.3,Q154,IF($F$3=0.35,U154,IF($F$3=0.38,Y154,IF($F$3=0.4,AC154,IF($F$3=0.45,AG154,IF($F$3=0.46,AK154,IF($F$3=0.48,AO154,IF($F$3=0.5,AS154,IF($F$3=0.52,AW154,IF($F$3=0.53,BA154,IF($F$3=0.4,BE154,IF($F$3=0.55,BI154,IF($F$3=0.58,BM154,"")))))))))))))))</f>
        <v>#VALUE!</v>
      </c>
      <c r="K154" s="13" t="e">
        <f aca="false">G154*(IF($F$3=0.26,N154,IF($F$3=0.3,R154,IF($F$3=0.35,V154,IF($F$3=0.38,Z154,IF($F$3=0.4,AD154,IF($F$3=0.45,AH154,IF($F$3=0.46,AL154,IF($F$3=0.48,AP154,IF($F$3=0.5,AT154,IF($F$3=0.52,AX154,IF($F$3=0.53,BB154,IF($F$3=0.4,BF154,IF($F$3=0.55,BJ154,IF($F$3=0.58,BN154,"")))))))))))))))</f>
        <v>#VALUE!</v>
      </c>
      <c r="L154" s="1" t="s">
        <v>611</v>
      </c>
      <c r="M154" s="27" t="n">
        <v>24.66</v>
      </c>
      <c r="N154" s="27" t="n">
        <v>1.23</v>
      </c>
      <c r="O154" s="27" t="n">
        <v>25.89</v>
      </c>
      <c r="P154" s="1" t="s">
        <v>611</v>
      </c>
      <c r="Q154" s="27" t="n">
        <v>23.32</v>
      </c>
      <c r="R154" s="27" t="n">
        <v>1.17</v>
      </c>
      <c r="S154" s="27" t="n">
        <v>24.49</v>
      </c>
      <c r="T154" s="1" t="s">
        <v>611</v>
      </c>
      <c r="U154" s="21" t="n">
        <v>21.66</v>
      </c>
      <c r="V154" s="21" t="n">
        <v>1.08</v>
      </c>
      <c r="W154" s="21" t="n">
        <v>22.74</v>
      </c>
      <c r="X154" s="1" t="s">
        <v>611</v>
      </c>
      <c r="Y154" s="27" t="n">
        <v>20.66</v>
      </c>
      <c r="Z154" s="27" t="n">
        <v>1.03</v>
      </c>
      <c r="AA154" s="27" t="n">
        <v>21.69</v>
      </c>
      <c r="AB154" s="1" t="s">
        <v>611</v>
      </c>
      <c r="AC154" s="27" t="n">
        <v>19.99</v>
      </c>
      <c r="AD154" s="27" t="n">
        <v>1</v>
      </c>
      <c r="AE154" s="27" t="n">
        <v>20.99</v>
      </c>
      <c r="AF154" s="1" t="s">
        <v>611</v>
      </c>
      <c r="AG154" s="27" t="n">
        <v>18.32</v>
      </c>
      <c r="AH154" s="27" t="n">
        <v>0.92</v>
      </c>
      <c r="AI154" s="27" t="n">
        <v>19.24</v>
      </c>
      <c r="AJ154" s="1" t="s">
        <v>611</v>
      </c>
      <c r="AK154" s="27" t="n">
        <v>17.99</v>
      </c>
      <c r="AL154" s="27" t="n">
        <v>0.9</v>
      </c>
      <c r="AM154" s="27" t="n">
        <v>18.89</v>
      </c>
      <c r="AN154" s="1" t="s">
        <v>611</v>
      </c>
      <c r="AO154" s="27" t="n">
        <v>17.32</v>
      </c>
      <c r="AP154" s="27" t="n">
        <v>0.87</v>
      </c>
      <c r="AQ154" s="27" t="n">
        <v>18.19</v>
      </c>
      <c r="AR154" s="1" t="s">
        <v>611</v>
      </c>
      <c r="AS154" s="27" t="n">
        <v>16.67</v>
      </c>
      <c r="AT154" s="27" t="n">
        <v>0.83</v>
      </c>
      <c r="AU154" s="27" t="n">
        <v>17.5</v>
      </c>
      <c r="AV154" s="1" t="s">
        <v>611</v>
      </c>
      <c r="AW154" s="27" t="n">
        <v>16</v>
      </c>
      <c r="AX154" s="27" t="n">
        <v>0.8</v>
      </c>
      <c r="AY154" s="27" t="n">
        <v>16.8</v>
      </c>
      <c r="AZ154" s="1" t="s">
        <v>611</v>
      </c>
      <c r="BA154" s="27" t="n">
        <v>15.67</v>
      </c>
      <c r="BB154" s="27" t="n">
        <v>0.78</v>
      </c>
      <c r="BC154" s="27" t="n">
        <v>16.45</v>
      </c>
      <c r="BD154" s="1" t="s">
        <v>611</v>
      </c>
      <c r="BE154" s="27" t="n">
        <v>15.33</v>
      </c>
      <c r="BF154" s="27" t="n">
        <v>0.77</v>
      </c>
      <c r="BG154" s="27" t="n">
        <v>16.1</v>
      </c>
      <c r="BH154" s="1" t="s">
        <v>611</v>
      </c>
      <c r="BI154" s="27" t="n">
        <v>15</v>
      </c>
      <c r="BJ154" s="27" t="n">
        <v>0.75</v>
      </c>
      <c r="BK154" s="27" t="n">
        <v>15.75</v>
      </c>
      <c r="BL154" s="1" t="s">
        <v>611</v>
      </c>
      <c r="BM154" s="27" t="n">
        <v>14</v>
      </c>
      <c r="BN154" s="27" t="n">
        <v>0.7</v>
      </c>
      <c r="BO154" s="27" t="n">
        <v>14.7</v>
      </c>
      <c r="BP154" s="1" t="s">
        <v>611</v>
      </c>
      <c r="BQ154" s="1" t="n">
        <v>71611233</v>
      </c>
      <c r="BR154" s="1" t="s">
        <v>614</v>
      </c>
      <c r="BS154" s="28" t="n">
        <v>0.05</v>
      </c>
      <c r="BT154" s="1" t="n">
        <f aca="false">IF(ISBLANK(G154),0,B154)</f>
        <v>0</v>
      </c>
      <c r="BU154" s="1" t="n">
        <f aca="false">IF(BT154=0,0,1)+BU153</f>
        <v>0</v>
      </c>
      <c r="BV154" s="22" t="str">
        <f aca="false">IFERROR(VLOOKUP(BW154,$BP$11:$BS$180,2,0),"")</f>
        <v/>
      </c>
      <c r="BW154" s="22" t="str">
        <f aca="false">IFERROR(INDEX($BT$11:$BT$180,MATCH(ROWS($I$10:I153),$BU$11:$BU$180,0),1),"")</f>
        <v/>
      </c>
      <c r="BX154" s="29" t="str">
        <f aca="false">IFERROR(VLOOKUP(BW154,BP154:BS323,3,0),"")</f>
        <v/>
      </c>
      <c r="BY154" s="30" t="str">
        <f aca="false">IFERROR(VLOOKUP(BW154,$B$11:$K$180,5,0),"")</f>
        <v/>
      </c>
      <c r="BZ154" s="29" t="str">
        <f aca="false">IFERROR(VLOOKUP(BW154,$B$11:$L$180,6,0),"")</f>
        <v/>
      </c>
      <c r="CA154" s="30" t="str">
        <f aca="false">IFERROR(VLOOKUP(BW154,$B$11:$K$180,9,0),"")</f>
        <v/>
      </c>
      <c r="CB154" s="31" t="str">
        <f aca="false">IFERROR(VLOOKUP(BW154,BP154:BS323,4,0),"")</f>
        <v/>
      </c>
      <c r="CC154" s="30" t="str">
        <f aca="false">IFERROR(VLOOKUP(BW154,$B$11:$K$180,10,0),"")</f>
        <v/>
      </c>
      <c r="CD154" s="30" t="str">
        <f aca="false">IFERROR(VLOOKUP(BW154,$B$11:$K$180,7,0),"")</f>
        <v/>
      </c>
    </row>
    <row r="155" customFormat="false" ht="14.75" hidden="false" customHeight="true" outlineLevel="0" collapsed="false">
      <c r="A155" s="32" t="s">
        <v>590</v>
      </c>
      <c r="B155" s="32" t="s">
        <v>615</v>
      </c>
      <c r="C155" s="32" t="s">
        <v>616</v>
      </c>
      <c r="D155" s="33" t="s">
        <v>617</v>
      </c>
      <c r="E155" s="34" t="n">
        <v>59.99</v>
      </c>
      <c r="F155" s="35" t="str">
        <f aca="false">IF($F$3=0.26,O155,IF($F$3=0.3,S155,IF($F$3=0.35,W155,IF($F$3=0.38,AA155,IF($F$3=0.4,AE155,IF($F$3=0.45,AI155,IF($F$3=0.46,AM155,IF($F$3=0.48,AQ155,IF($F$3=0.5,AU155,IF($F$3=0.52,AY155,IF($F$3=0.53,BC155,IF($F$3=0.4,BG155,IF($F$3=0.55,BK155,IF($F$3=0.58,BO155,""))))))))))))))</f>
        <v/>
      </c>
      <c r="G155" s="26"/>
      <c r="H155" s="35" t="str">
        <f aca="false">IFERROR(F155*G155,"")</f>
        <v/>
      </c>
      <c r="J155" s="13" t="e">
        <f aca="false">G155*(IF($F$3=0.26,M155,IF($F$3=0.3,Q155,IF($F$3=0.35,U155,IF($F$3=0.38,Y155,IF($F$3=0.4,AC155,IF($F$3=0.45,AG155,IF($F$3=0.46,AK155,IF($F$3=0.48,AO155,IF($F$3=0.5,AS155,IF($F$3=0.52,AW155,IF($F$3=0.53,BA155,IF($F$3=0.4,BE155,IF($F$3=0.55,BI155,IF($F$3=0.58,BM155,"")))))))))))))))</f>
        <v>#VALUE!</v>
      </c>
      <c r="K155" s="13" t="e">
        <f aca="false">G155*(IF($F$3=0.26,N155,IF($F$3=0.3,R155,IF($F$3=0.35,V155,IF($F$3=0.38,Z155,IF($F$3=0.4,AD155,IF($F$3=0.45,AH155,IF($F$3=0.46,AL155,IF($F$3=0.48,AP155,IF($F$3=0.5,AT155,IF($F$3=0.52,AX155,IF($F$3=0.53,BB155,IF($F$3=0.4,BF155,IF($F$3=0.55,BJ155,IF($F$3=0.58,BN155,"")))))))))))))))</f>
        <v>#VALUE!</v>
      </c>
      <c r="L155" s="1" t="s">
        <v>615</v>
      </c>
      <c r="M155" s="27" t="n">
        <v>42.28</v>
      </c>
      <c r="N155" s="27" t="n">
        <v>2.11</v>
      </c>
      <c r="O155" s="27" t="n">
        <v>44.39</v>
      </c>
      <c r="P155" s="1" t="s">
        <v>615</v>
      </c>
      <c r="Q155" s="27" t="n">
        <v>39.99</v>
      </c>
      <c r="R155" s="27" t="n">
        <v>2</v>
      </c>
      <c r="S155" s="27" t="n">
        <v>41.99</v>
      </c>
      <c r="T155" s="1" t="s">
        <v>615</v>
      </c>
      <c r="U155" s="21" t="n">
        <v>37.13</v>
      </c>
      <c r="V155" s="21" t="n">
        <v>1.86</v>
      </c>
      <c r="W155" s="21" t="n">
        <v>38.99</v>
      </c>
      <c r="X155" s="1" t="s">
        <v>615</v>
      </c>
      <c r="Y155" s="27" t="n">
        <v>35.42</v>
      </c>
      <c r="Z155" s="27" t="n">
        <v>1.77</v>
      </c>
      <c r="AA155" s="27" t="n">
        <v>37.19</v>
      </c>
      <c r="AB155" s="1" t="s">
        <v>615</v>
      </c>
      <c r="AC155" s="27" t="n">
        <v>34.28</v>
      </c>
      <c r="AD155" s="27" t="n">
        <v>1.71</v>
      </c>
      <c r="AE155" s="27" t="n">
        <v>35.99</v>
      </c>
      <c r="AF155" s="1" t="s">
        <v>615</v>
      </c>
      <c r="AG155" s="27" t="n">
        <v>31.42</v>
      </c>
      <c r="AH155" s="27" t="n">
        <v>1.57</v>
      </c>
      <c r="AI155" s="27" t="n">
        <v>32.99</v>
      </c>
      <c r="AJ155" s="1" t="s">
        <v>615</v>
      </c>
      <c r="AK155" s="27" t="n">
        <v>30.85</v>
      </c>
      <c r="AL155" s="27" t="n">
        <v>1.54</v>
      </c>
      <c r="AM155" s="27" t="n">
        <v>32.39</v>
      </c>
      <c r="AN155" s="1" t="s">
        <v>615</v>
      </c>
      <c r="AO155" s="27" t="n">
        <v>29.7</v>
      </c>
      <c r="AP155" s="27" t="n">
        <v>1.49</v>
      </c>
      <c r="AQ155" s="27" t="n">
        <v>31.19</v>
      </c>
      <c r="AR155" s="1" t="s">
        <v>615</v>
      </c>
      <c r="AS155" s="27" t="n">
        <v>28.57</v>
      </c>
      <c r="AT155" s="27" t="n">
        <v>1.43</v>
      </c>
      <c r="AU155" s="27" t="n">
        <v>30</v>
      </c>
      <c r="AV155" s="1" t="s">
        <v>615</v>
      </c>
      <c r="AW155" s="27" t="n">
        <v>27.43</v>
      </c>
      <c r="AX155" s="27" t="n">
        <v>1.37</v>
      </c>
      <c r="AY155" s="27" t="n">
        <v>28.8</v>
      </c>
      <c r="AZ155" s="1" t="s">
        <v>615</v>
      </c>
      <c r="BA155" s="27" t="n">
        <v>26.86</v>
      </c>
      <c r="BB155" s="27" t="n">
        <v>1.34</v>
      </c>
      <c r="BC155" s="27" t="n">
        <v>28.2</v>
      </c>
      <c r="BD155" s="1" t="s">
        <v>615</v>
      </c>
      <c r="BE155" s="27" t="n">
        <v>26.29</v>
      </c>
      <c r="BF155" s="27" t="n">
        <v>1.31</v>
      </c>
      <c r="BG155" s="27" t="n">
        <v>27.6</v>
      </c>
      <c r="BH155" s="1" t="s">
        <v>615</v>
      </c>
      <c r="BI155" s="27" t="n">
        <v>25.71</v>
      </c>
      <c r="BJ155" s="27" t="n">
        <v>1.29</v>
      </c>
      <c r="BK155" s="27" t="n">
        <v>27</v>
      </c>
      <c r="BL155" s="1" t="s">
        <v>615</v>
      </c>
      <c r="BM155" s="27" t="n">
        <v>24</v>
      </c>
      <c r="BN155" s="27" t="n">
        <v>1.2</v>
      </c>
      <c r="BO155" s="27" t="n">
        <v>25.2</v>
      </c>
      <c r="BP155" s="1" t="s">
        <v>615</v>
      </c>
      <c r="BQ155" s="1" t="n">
        <v>71611368</v>
      </c>
      <c r="BR155" s="1" t="s">
        <v>618</v>
      </c>
      <c r="BS155" s="28" t="n">
        <v>0.05</v>
      </c>
      <c r="BT155" s="1" t="n">
        <f aca="false">IF(ISBLANK(G155),0,B155)</f>
        <v>0</v>
      </c>
      <c r="BU155" s="1" t="n">
        <f aca="false">IF(BT155=0,0,1)+BU154</f>
        <v>0</v>
      </c>
      <c r="BV155" s="22" t="str">
        <f aca="false">IFERROR(VLOOKUP(BW155,$BP$11:$BS$180,2,0),"")</f>
        <v/>
      </c>
      <c r="BW155" s="22" t="str">
        <f aca="false">IFERROR(INDEX($BT$11:$BT$180,MATCH(ROWS($I$10:I154),$BU$11:$BU$180,0),1),"")</f>
        <v/>
      </c>
      <c r="BX155" s="29" t="str">
        <f aca="false">IFERROR(VLOOKUP(BW155,BP155:BS324,3,0),"")</f>
        <v/>
      </c>
      <c r="BY155" s="30" t="str">
        <f aca="false">IFERROR(VLOOKUP(BW155,$B$11:$K$180,5,0),"")</f>
        <v/>
      </c>
      <c r="BZ155" s="29" t="str">
        <f aca="false">IFERROR(VLOOKUP(BW155,$B$11:$L$180,6,0),"")</f>
        <v/>
      </c>
      <c r="CA155" s="30" t="str">
        <f aca="false">IFERROR(VLOOKUP(BW155,$B$11:$K$180,9,0),"")</f>
        <v/>
      </c>
      <c r="CB155" s="31" t="str">
        <f aca="false">IFERROR(VLOOKUP(BW155,BP155:BS324,4,0),"")</f>
        <v/>
      </c>
      <c r="CC155" s="30" t="str">
        <f aca="false">IFERROR(VLOOKUP(BW155,$B$11:$K$180,10,0),"")</f>
        <v/>
      </c>
      <c r="CD155" s="30" t="str">
        <f aca="false">IFERROR(VLOOKUP(BW155,$B$11:$K$180,7,0),"")</f>
        <v/>
      </c>
    </row>
    <row r="156" customFormat="false" ht="14.75" hidden="false" customHeight="true" outlineLevel="0" collapsed="false">
      <c r="A156" s="32" t="s">
        <v>590</v>
      </c>
      <c r="B156" s="32" t="s">
        <v>619</v>
      </c>
      <c r="C156" s="32" t="s">
        <v>620</v>
      </c>
      <c r="D156" s="33" t="s">
        <v>621</v>
      </c>
      <c r="E156" s="34" t="n">
        <v>34.99</v>
      </c>
      <c r="F156" s="35" t="str">
        <f aca="false">IF($F$3=0.26,O156,IF($F$3=0.3,S156,IF($F$3=0.35,W156,IF($F$3=0.38,AA156,IF($F$3=0.4,AE156,IF($F$3=0.45,AI156,IF($F$3=0.46,AM156,IF($F$3=0.48,AQ156,IF($F$3=0.5,AU156,IF($F$3=0.52,AY156,IF($F$3=0.53,BC156,IF($F$3=0.4,BG156,IF($F$3=0.55,BK156,IF($F$3=0.58,BO156,""))))))))))))))</f>
        <v/>
      </c>
      <c r="G156" s="26"/>
      <c r="H156" s="35" t="str">
        <f aca="false">IFERROR(F156*G156,"")</f>
        <v/>
      </c>
      <c r="J156" s="13" t="e">
        <f aca="false">G156*(IF($F$3=0.26,M156,IF($F$3=0.3,Q156,IF($F$3=0.35,U156,IF($F$3=0.38,Y156,IF($F$3=0.4,AC156,IF($F$3=0.45,AG156,IF($F$3=0.46,AK156,IF($F$3=0.48,AO156,IF($F$3=0.5,AS156,IF($F$3=0.52,AW156,IF($F$3=0.53,BA156,IF($F$3=0.4,BE156,IF($F$3=0.55,BI156,IF($F$3=0.58,BM156,"")))))))))))))))</f>
        <v>#VALUE!</v>
      </c>
      <c r="K156" s="13" t="e">
        <f aca="false">G156*(IF($F$3=0.26,N156,IF($F$3=0.3,R156,IF($F$3=0.35,V156,IF($F$3=0.38,Z156,IF($F$3=0.4,AD156,IF($F$3=0.45,AH156,IF($F$3=0.46,AL156,IF($F$3=0.48,AP156,IF($F$3=0.5,AT156,IF($F$3=0.52,AX156,IF($F$3=0.53,BB156,IF($F$3=0.4,BF156,IF($F$3=0.55,BJ156,IF($F$3=0.58,BN156,"")))))))))))))))</f>
        <v>#VALUE!</v>
      </c>
      <c r="L156" s="1" t="s">
        <v>619</v>
      </c>
      <c r="M156" s="27" t="n">
        <v>24.66</v>
      </c>
      <c r="N156" s="27" t="n">
        <v>1.23</v>
      </c>
      <c r="O156" s="27" t="n">
        <v>25.89</v>
      </c>
      <c r="P156" s="1" t="s">
        <v>619</v>
      </c>
      <c r="Q156" s="27" t="n">
        <v>23.32</v>
      </c>
      <c r="R156" s="27" t="n">
        <v>1.17</v>
      </c>
      <c r="S156" s="27" t="n">
        <v>24.49</v>
      </c>
      <c r="T156" s="1" t="s">
        <v>619</v>
      </c>
      <c r="U156" s="21" t="n">
        <v>21.66</v>
      </c>
      <c r="V156" s="21" t="n">
        <v>1.08</v>
      </c>
      <c r="W156" s="21" t="n">
        <v>22.74</v>
      </c>
      <c r="X156" s="1" t="s">
        <v>619</v>
      </c>
      <c r="Y156" s="27" t="n">
        <v>20.66</v>
      </c>
      <c r="Z156" s="27" t="n">
        <v>1.03</v>
      </c>
      <c r="AA156" s="27" t="n">
        <v>21.69</v>
      </c>
      <c r="AB156" s="1" t="s">
        <v>619</v>
      </c>
      <c r="AC156" s="27" t="n">
        <v>19.99</v>
      </c>
      <c r="AD156" s="27" t="n">
        <v>1</v>
      </c>
      <c r="AE156" s="27" t="n">
        <v>20.99</v>
      </c>
      <c r="AF156" s="1" t="s">
        <v>619</v>
      </c>
      <c r="AG156" s="27" t="n">
        <v>18.32</v>
      </c>
      <c r="AH156" s="27" t="n">
        <v>0.92</v>
      </c>
      <c r="AI156" s="27" t="n">
        <v>19.24</v>
      </c>
      <c r="AJ156" s="1" t="s">
        <v>619</v>
      </c>
      <c r="AK156" s="27" t="n">
        <v>17.99</v>
      </c>
      <c r="AL156" s="27" t="n">
        <v>0.9</v>
      </c>
      <c r="AM156" s="27" t="n">
        <v>18.89</v>
      </c>
      <c r="AN156" s="1" t="s">
        <v>619</v>
      </c>
      <c r="AO156" s="27" t="n">
        <v>17.32</v>
      </c>
      <c r="AP156" s="27" t="n">
        <v>0.87</v>
      </c>
      <c r="AQ156" s="27" t="n">
        <v>18.19</v>
      </c>
      <c r="AR156" s="1" t="s">
        <v>619</v>
      </c>
      <c r="AS156" s="27" t="n">
        <v>16.67</v>
      </c>
      <c r="AT156" s="27" t="n">
        <v>0.83</v>
      </c>
      <c r="AU156" s="27" t="n">
        <v>17.5</v>
      </c>
      <c r="AV156" s="1" t="s">
        <v>619</v>
      </c>
      <c r="AW156" s="27" t="n">
        <v>16</v>
      </c>
      <c r="AX156" s="27" t="n">
        <v>0.8</v>
      </c>
      <c r="AY156" s="27" t="n">
        <v>16.8</v>
      </c>
      <c r="AZ156" s="1" t="s">
        <v>619</v>
      </c>
      <c r="BA156" s="27" t="n">
        <v>15.67</v>
      </c>
      <c r="BB156" s="27" t="n">
        <v>0.78</v>
      </c>
      <c r="BC156" s="27" t="n">
        <v>16.45</v>
      </c>
      <c r="BD156" s="1" t="s">
        <v>619</v>
      </c>
      <c r="BE156" s="27" t="n">
        <v>15.33</v>
      </c>
      <c r="BF156" s="27" t="n">
        <v>0.77</v>
      </c>
      <c r="BG156" s="27" t="n">
        <v>16.1</v>
      </c>
      <c r="BH156" s="1" t="s">
        <v>619</v>
      </c>
      <c r="BI156" s="27" t="n">
        <v>15</v>
      </c>
      <c r="BJ156" s="27" t="n">
        <v>0.75</v>
      </c>
      <c r="BK156" s="27" t="n">
        <v>15.75</v>
      </c>
      <c r="BL156" s="1" t="s">
        <v>619</v>
      </c>
      <c r="BM156" s="27" t="n">
        <v>14</v>
      </c>
      <c r="BN156" s="27" t="n">
        <v>0.7</v>
      </c>
      <c r="BO156" s="27" t="n">
        <v>14.7</v>
      </c>
      <c r="BP156" s="1" t="s">
        <v>619</v>
      </c>
      <c r="BQ156" s="1" t="n">
        <v>71611272</v>
      </c>
      <c r="BR156" s="1" t="s">
        <v>622</v>
      </c>
      <c r="BS156" s="28" t="n">
        <v>0.05</v>
      </c>
      <c r="BT156" s="1" t="n">
        <f aca="false">IF(ISBLANK(G156),0,B156)</f>
        <v>0</v>
      </c>
      <c r="BU156" s="1" t="n">
        <f aca="false">IF(BT156=0,0,1)+BU155</f>
        <v>0</v>
      </c>
      <c r="BV156" s="22" t="str">
        <f aca="false">IFERROR(VLOOKUP(BW156,$BP$11:$BS$180,2,0),"")</f>
        <v/>
      </c>
      <c r="BW156" s="22" t="str">
        <f aca="false">IFERROR(INDEX($BT$11:$BT$180,MATCH(ROWS($I$10:I155),$BU$11:$BU$180,0),1),"")</f>
        <v/>
      </c>
      <c r="BX156" s="29" t="str">
        <f aca="false">IFERROR(VLOOKUP(BW156,BP156:BS325,3,0),"")</f>
        <v/>
      </c>
      <c r="BY156" s="30" t="str">
        <f aca="false">IFERROR(VLOOKUP(BW156,$B$11:$K$180,5,0),"")</f>
        <v/>
      </c>
      <c r="BZ156" s="29" t="str">
        <f aca="false">IFERROR(VLOOKUP(BW156,$B$11:$L$180,6,0),"")</f>
        <v/>
      </c>
      <c r="CA156" s="30" t="str">
        <f aca="false">IFERROR(VLOOKUP(BW156,$B$11:$K$180,9,0),"")</f>
        <v/>
      </c>
      <c r="CB156" s="31" t="str">
        <f aca="false">IFERROR(VLOOKUP(BW156,BP156:BS325,4,0),"")</f>
        <v/>
      </c>
      <c r="CC156" s="30" t="str">
        <f aca="false">IFERROR(VLOOKUP(BW156,$B$11:$K$180,10,0),"")</f>
        <v/>
      </c>
      <c r="CD156" s="30" t="str">
        <f aca="false">IFERROR(VLOOKUP(BW156,$B$11:$K$180,7,0),"")</f>
        <v/>
      </c>
    </row>
    <row r="157" customFormat="false" ht="14.75" hidden="false" customHeight="true" outlineLevel="0" collapsed="false">
      <c r="A157" s="32" t="s">
        <v>590</v>
      </c>
      <c r="B157" s="32" t="s">
        <v>623</v>
      </c>
      <c r="C157" s="32" t="s">
        <v>624</v>
      </c>
      <c r="D157" s="33" t="s">
        <v>625</v>
      </c>
      <c r="E157" s="34" t="n">
        <v>9.99</v>
      </c>
      <c r="F157" s="35" t="str">
        <f aca="false">IF($F$3=0.26,O157,IF($F$3=0.3,S157,IF($F$3=0.35,W157,IF($F$3=0.38,AA157,IF($F$3=0.4,AE157,IF($F$3=0.45,AI157,IF($F$3=0.46,AM157,IF($F$3=0.48,AQ157,IF($F$3=0.5,AU157,IF($F$3=0.52,AY157,IF($F$3=0.53,BC157,IF($F$3=0.4,BG157,IF($F$3=0.55,BK157,IF($F$3=0.58,BO157,""))))))))))))))</f>
        <v/>
      </c>
      <c r="G157" s="26"/>
      <c r="H157" s="35" t="str">
        <f aca="false">IFERROR(F157*G157,"")</f>
        <v/>
      </c>
      <c r="J157" s="13" t="e">
        <f aca="false">G157*(IF($F$3=0.26,M157,IF($F$3=0.3,Q157,IF($F$3=0.35,U157,IF($F$3=0.38,Y157,IF($F$3=0.4,AC157,IF($F$3=0.45,AG157,IF($F$3=0.46,AK157,IF($F$3=0.48,AO157,IF($F$3=0.5,AS157,IF($F$3=0.52,AW157,IF($F$3=0.53,BA157,IF($F$3=0.4,BE157,IF($F$3=0.55,BI157,IF($F$3=0.58,BM157,"")))))))))))))))</f>
        <v>#VALUE!</v>
      </c>
      <c r="K157" s="13" t="e">
        <f aca="false">G157*(IF($F$3=0.26,N157,IF($F$3=0.3,R157,IF($F$3=0.35,V157,IF($F$3=0.38,Z157,IF($F$3=0.4,AD157,IF($F$3=0.45,AH157,IF($F$3=0.46,AL157,IF($F$3=0.48,AP157,IF($F$3=0.5,AT157,IF($F$3=0.52,AX157,IF($F$3=0.53,BB157,IF($F$3=0.4,BF157,IF($F$3=0.55,BJ157,IF($F$3=0.58,BN157,"")))))))))))))))</f>
        <v>#VALUE!</v>
      </c>
      <c r="L157" s="1" t="s">
        <v>623</v>
      </c>
      <c r="M157" s="27" t="n">
        <v>7.04</v>
      </c>
      <c r="N157" s="27" t="n">
        <v>0.35</v>
      </c>
      <c r="O157" s="27" t="n">
        <v>7.39</v>
      </c>
      <c r="P157" s="1" t="s">
        <v>623</v>
      </c>
      <c r="Q157" s="27" t="n">
        <v>6.66</v>
      </c>
      <c r="R157" s="27" t="n">
        <v>0.33</v>
      </c>
      <c r="S157" s="27" t="n">
        <v>6.99</v>
      </c>
      <c r="T157" s="1" t="s">
        <v>623</v>
      </c>
      <c r="U157" s="21" t="n">
        <v>6.18</v>
      </c>
      <c r="V157" s="21" t="n">
        <v>0.31</v>
      </c>
      <c r="W157" s="21" t="n">
        <v>6.49</v>
      </c>
      <c r="X157" s="1" t="s">
        <v>623</v>
      </c>
      <c r="Y157" s="27" t="n">
        <v>5.9</v>
      </c>
      <c r="Z157" s="27" t="n">
        <v>0.29</v>
      </c>
      <c r="AA157" s="27" t="n">
        <v>6.19</v>
      </c>
      <c r="AB157" s="1" t="s">
        <v>623</v>
      </c>
      <c r="AC157" s="27" t="n">
        <v>5.7</v>
      </c>
      <c r="AD157" s="27" t="n">
        <v>0.29</v>
      </c>
      <c r="AE157" s="27" t="n">
        <v>5.99</v>
      </c>
      <c r="AF157" s="1" t="s">
        <v>623</v>
      </c>
      <c r="AG157" s="27" t="n">
        <v>5.23</v>
      </c>
      <c r="AH157" s="27" t="n">
        <v>0.26</v>
      </c>
      <c r="AI157" s="27" t="n">
        <v>5.49</v>
      </c>
      <c r="AJ157" s="1" t="s">
        <v>623</v>
      </c>
      <c r="AK157" s="27" t="n">
        <v>5.13</v>
      </c>
      <c r="AL157" s="27" t="n">
        <v>0.26</v>
      </c>
      <c r="AM157" s="27" t="n">
        <v>5.39</v>
      </c>
      <c r="AN157" s="1" t="s">
        <v>623</v>
      </c>
      <c r="AO157" s="27" t="n">
        <v>4.94</v>
      </c>
      <c r="AP157" s="27" t="n">
        <v>0.25</v>
      </c>
      <c r="AQ157" s="27" t="n">
        <v>5.19</v>
      </c>
      <c r="AR157" s="1" t="s">
        <v>623</v>
      </c>
      <c r="AS157" s="27" t="n">
        <v>4.76</v>
      </c>
      <c r="AT157" s="27" t="n">
        <v>0.24</v>
      </c>
      <c r="AU157" s="27" t="n">
        <v>5</v>
      </c>
      <c r="AV157" s="1" t="s">
        <v>623</v>
      </c>
      <c r="AW157" s="27" t="n">
        <v>4.57</v>
      </c>
      <c r="AX157" s="27" t="n">
        <v>0.23</v>
      </c>
      <c r="AY157" s="27" t="n">
        <v>4.8</v>
      </c>
      <c r="AZ157" s="1" t="s">
        <v>623</v>
      </c>
      <c r="BA157" s="27" t="n">
        <v>4.48</v>
      </c>
      <c r="BB157" s="27" t="n">
        <v>0.22</v>
      </c>
      <c r="BC157" s="27" t="n">
        <v>4.7</v>
      </c>
      <c r="BD157" s="1" t="s">
        <v>623</v>
      </c>
      <c r="BE157" s="27" t="n">
        <v>4.38</v>
      </c>
      <c r="BF157" s="27" t="n">
        <v>0.22</v>
      </c>
      <c r="BG157" s="27" t="n">
        <v>4.6</v>
      </c>
      <c r="BH157" s="1" t="s">
        <v>623</v>
      </c>
      <c r="BI157" s="27" t="n">
        <v>4.29</v>
      </c>
      <c r="BJ157" s="27" t="n">
        <v>0.21</v>
      </c>
      <c r="BK157" s="27" t="n">
        <v>4.5</v>
      </c>
      <c r="BL157" s="1" t="s">
        <v>623</v>
      </c>
      <c r="BM157" s="27" t="n">
        <v>4</v>
      </c>
      <c r="BN157" s="27" t="n">
        <v>0.2</v>
      </c>
      <c r="BO157" s="27" t="n">
        <v>4.2</v>
      </c>
      <c r="BP157" s="1" t="s">
        <v>623</v>
      </c>
      <c r="BQ157" s="1" t="n">
        <v>71611312</v>
      </c>
      <c r="BR157" s="1" t="s">
        <v>626</v>
      </c>
      <c r="BS157" s="28" t="n">
        <v>0.05</v>
      </c>
      <c r="BT157" s="1" t="n">
        <f aca="false">IF(ISBLANK(G157),0,B157)</f>
        <v>0</v>
      </c>
      <c r="BU157" s="1" t="n">
        <f aca="false">IF(BT157=0,0,1)+BU156</f>
        <v>0</v>
      </c>
      <c r="BV157" s="22" t="str">
        <f aca="false">IFERROR(VLOOKUP(BW157,$BP$11:$BS$180,2,0),"")</f>
        <v/>
      </c>
      <c r="BW157" s="22" t="str">
        <f aca="false">IFERROR(INDEX($BT$11:$BT$180,MATCH(ROWS($I$10:I156),$BU$11:$BU$180,0),1),"")</f>
        <v/>
      </c>
      <c r="BX157" s="29" t="str">
        <f aca="false">IFERROR(VLOOKUP(BW157,BP157:BS326,3,0),"")</f>
        <v/>
      </c>
      <c r="BY157" s="30" t="str">
        <f aca="false">IFERROR(VLOOKUP(BW157,$B$11:$K$180,5,0),"")</f>
        <v/>
      </c>
      <c r="BZ157" s="29" t="str">
        <f aca="false">IFERROR(VLOOKUP(BW157,$B$11:$L$180,6,0),"")</f>
        <v/>
      </c>
      <c r="CA157" s="30" t="str">
        <f aca="false">IFERROR(VLOOKUP(BW157,$B$11:$K$180,9,0),"")</f>
        <v/>
      </c>
      <c r="CB157" s="31" t="str">
        <f aca="false">IFERROR(VLOOKUP(BW157,BP157:BS326,4,0),"")</f>
        <v/>
      </c>
      <c r="CC157" s="30" t="str">
        <f aca="false">IFERROR(VLOOKUP(BW157,$B$11:$K$180,10,0),"")</f>
        <v/>
      </c>
      <c r="CD157" s="30" t="str">
        <f aca="false">IFERROR(VLOOKUP(BW157,$B$11:$K$180,7,0),"")</f>
        <v/>
      </c>
    </row>
    <row r="158" customFormat="false" ht="14.75" hidden="false" customHeight="true" outlineLevel="0" collapsed="false">
      <c r="A158" s="32" t="s">
        <v>590</v>
      </c>
      <c r="B158" s="32" t="s">
        <v>627</v>
      </c>
      <c r="C158" s="32" t="s">
        <v>628</v>
      </c>
      <c r="D158" s="33" t="s">
        <v>629</v>
      </c>
      <c r="E158" s="34" t="n">
        <v>14.99</v>
      </c>
      <c r="F158" s="35" t="str">
        <f aca="false">IF($F$3=0.26,O158,IF($F$3=0.3,S158,IF($F$3=0.35,W158,IF($F$3=0.38,AA158,IF($F$3=0.4,AE158,IF($F$3=0.45,AI158,IF($F$3=0.46,AM158,IF($F$3=0.48,AQ158,IF($F$3=0.5,AU158,IF($F$3=0.52,AY158,IF($F$3=0.53,BC158,IF($F$3=0.4,BG158,IF($F$3=0.55,BK158,IF($F$3=0.58,BO158,""))))))))))))))</f>
        <v/>
      </c>
      <c r="G158" s="26"/>
      <c r="H158" s="35" t="str">
        <f aca="false">IFERROR(F158*G158,"")</f>
        <v/>
      </c>
      <c r="J158" s="13" t="e">
        <f aca="false">G158*(IF($F$3=0.26,M158,IF($F$3=0.3,Q158,IF($F$3=0.35,U158,IF($F$3=0.38,Y158,IF($F$3=0.4,AC158,IF($F$3=0.45,AG158,IF($F$3=0.46,AK158,IF($F$3=0.48,AO158,IF($F$3=0.5,AS158,IF($F$3=0.52,AW158,IF($F$3=0.53,BA158,IF($F$3=0.4,BE158,IF($F$3=0.55,BI158,IF($F$3=0.58,BM158,"")))))))))))))))</f>
        <v>#VALUE!</v>
      </c>
      <c r="K158" s="13" t="e">
        <f aca="false">G158*(IF($F$3=0.26,N158,IF($F$3=0.3,R158,IF($F$3=0.35,V158,IF($F$3=0.38,Z158,IF($F$3=0.4,AD158,IF($F$3=0.45,AH158,IF($F$3=0.46,AL158,IF($F$3=0.48,AP158,IF($F$3=0.5,AT158,IF($F$3=0.52,AX158,IF($F$3=0.53,BB158,IF($F$3=0.4,BF158,IF($F$3=0.55,BJ158,IF($F$3=0.58,BN158,"")))))))))))))))</f>
        <v>#VALUE!</v>
      </c>
      <c r="L158" s="1" t="s">
        <v>627</v>
      </c>
      <c r="M158" s="27" t="n">
        <v>10.56</v>
      </c>
      <c r="N158" s="27" t="n">
        <v>0.53</v>
      </c>
      <c r="O158" s="27" t="n">
        <v>11.09</v>
      </c>
      <c r="P158" s="1" t="s">
        <v>627</v>
      </c>
      <c r="Q158" s="27" t="n">
        <v>9.99</v>
      </c>
      <c r="R158" s="27" t="n">
        <v>0.5</v>
      </c>
      <c r="S158" s="27" t="n">
        <v>10.49</v>
      </c>
      <c r="T158" s="1" t="s">
        <v>627</v>
      </c>
      <c r="U158" s="21" t="n">
        <v>9.28</v>
      </c>
      <c r="V158" s="21" t="n">
        <v>0.46</v>
      </c>
      <c r="W158" s="21" t="n">
        <v>9.74</v>
      </c>
      <c r="X158" s="1" t="s">
        <v>627</v>
      </c>
      <c r="Y158" s="27" t="n">
        <v>8.85</v>
      </c>
      <c r="Z158" s="27" t="n">
        <v>0.44</v>
      </c>
      <c r="AA158" s="27" t="n">
        <v>9.29</v>
      </c>
      <c r="AB158" s="1" t="s">
        <v>627</v>
      </c>
      <c r="AC158" s="27" t="n">
        <v>8.56</v>
      </c>
      <c r="AD158" s="27" t="n">
        <v>0.43</v>
      </c>
      <c r="AE158" s="27" t="n">
        <v>8.99</v>
      </c>
      <c r="AF158" s="1" t="s">
        <v>627</v>
      </c>
      <c r="AG158" s="27" t="n">
        <v>7.85</v>
      </c>
      <c r="AH158" s="27" t="n">
        <v>0.39</v>
      </c>
      <c r="AI158" s="27" t="n">
        <v>8.24</v>
      </c>
      <c r="AJ158" s="1" t="s">
        <v>627</v>
      </c>
      <c r="AK158" s="27" t="n">
        <v>7.7</v>
      </c>
      <c r="AL158" s="27" t="n">
        <v>0.39</v>
      </c>
      <c r="AM158" s="27" t="n">
        <v>8.09</v>
      </c>
      <c r="AN158" s="1" t="s">
        <v>627</v>
      </c>
      <c r="AO158" s="27" t="n">
        <v>7.42</v>
      </c>
      <c r="AP158" s="27" t="n">
        <v>0.37</v>
      </c>
      <c r="AQ158" s="27" t="n">
        <v>7.79</v>
      </c>
      <c r="AR158" s="1" t="s">
        <v>627</v>
      </c>
      <c r="AS158" s="27" t="n">
        <v>7.14</v>
      </c>
      <c r="AT158" s="27" t="n">
        <v>0.36</v>
      </c>
      <c r="AU158" s="27" t="n">
        <v>7.5</v>
      </c>
      <c r="AV158" s="1" t="s">
        <v>627</v>
      </c>
      <c r="AW158" s="27" t="n">
        <v>6.86</v>
      </c>
      <c r="AX158" s="27" t="n">
        <v>0.34</v>
      </c>
      <c r="AY158" s="27" t="n">
        <v>7.2</v>
      </c>
      <c r="AZ158" s="1" t="s">
        <v>627</v>
      </c>
      <c r="BA158" s="27" t="n">
        <v>6.71</v>
      </c>
      <c r="BB158" s="27" t="n">
        <v>0.34</v>
      </c>
      <c r="BC158" s="27" t="n">
        <v>7.05</v>
      </c>
      <c r="BD158" s="1" t="s">
        <v>627</v>
      </c>
      <c r="BE158" s="27" t="n">
        <v>6.57</v>
      </c>
      <c r="BF158" s="27" t="n">
        <v>0.33</v>
      </c>
      <c r="BG158" s="27" t="n">
        <v>6.9</v>
      </c>
      <c r="BH158" s="1" t="s">
        <v>627</v>
      </c>
      <c r="BI158" s="27" t="n">
        <v>6.43</v>
      </c>
      <c r="BJ158" s="27" t="n">
        <v>0.32</v>
      </c>
      <c r="BK158" s="27" t="n">
        <v>6.75</v>
      </c>
      <c r="BL158" s="1" t="s">
        <v>627</v>
      </c>
      <c r="BM158" s="27" t="n">
        <v>6</v>
      </c>
      <c r="BN158" s="27" t="n">
        <v>0.3</v>
      </c>
      <c r="BO158" s="27" t="n">
        <v>6.3</v>
      </c>
      <c r="BP158" s="1" t="s">
        <v>627</v>
      </c>
      <c r="BQ158" s="1" t="n">
        <v>71611638</v>
      </c>
      <c r="BR158" s="1" t="s">
        <v>630</v>
      </c>
      <c r="BS158" s="28" t="n">
        <v>0.05</v>
      </c>
      <c r="BT158" s="1" t="n">
        <f aca="false">IF(ISBLANK(G158),0,B158)</f>
        <v>0</v>
      </c>
      <c r="BU158" s="1" t="n">
        <f aca="false">IF(BT158=0,0,1)+BU157</f>
        <v>0</v>
      </c>
      <c r="BV158" s="22" t="str">
        <f aca="false">IFERROR(VLOOKUP(BW158,$BP$11:$BS$180,2,0),"")</f>
        <v/>
      </c>
      <c r="BW158" s="22" t="str">
        <f aca="false">IFERROR(INDEX($BT$11:$BT$180,MATCH(ROWS($I$10:I157),$BU$11:$BU$180,0),1),"")</f>
        <v/>
      </c>
      <c r="BX158" s="29" t="str">
        <f aca="false">IFERROR(VLOOKUP(BW158,BP158:BS327,3,0),"")</f>
        <v/>
      </c>
      <c r="BY158" s="30" t="str">
        <f aca="false">IFERROR(VLOOKUP(BW158,$B$11:$K$180,5,0),"")</f>
        <v/>
      </c>
      <c r="BZ158" s="29" t="str">
        <f aca="false">IFERROR(VLOOKUP(BW158,$B$11:$L$180,6,0),"")</f>
        <v/>
      </c>
      <c r="CA158" s="30" t="str">
        <f aca="false">IFERROR(VLOOKUP(BW158,$B$11:$K$180,9,0),"")</f>
        <v/>
      </c>
      <c r="CB158" s="31" t="str">
        <f aca="false">IFERROR(VLOOKUP(BW158,BP158:BS327,4,0),"")</f>
        <v/>
      </c>
      <c r="CC158" s="30" t="str">
        <f aca="false">IFERROR(VLOOKUP(BW158,$B$11:$K$180,10,0),"")</f>
        <v/>
      </c>
      <c r="CD158" s="30" t="str">
        <f aca="false">IFERROR(VLOOKUP(BW158,$B$11:$K$180,7,0),"")</f>
        <v/>
      </c>
    </row>
    <row r="159" customFormat="false" ht="14.75" hidden="false" customHeight="true" outlineLevel="0" collapsed="false">
      <c r="A159" s="32" t="s">
        <v>590</v>
      </c>
      <c r="B159" s="32" t="s">
        <v>631</v>
      </c>
      <c r="C159" s="32" t="s">
        <v>632</v>
      </c>
      <c r="D159" s="33" t="s">
        <v>633</v>
      </c>
      <c r="E159" s="34" t="n">
        <v>14.99</v>
      </c>
      <c r="F159" s="35" t="str">
        <f aca="false">IF($F$3=0.26,O159,IF($F$3=0.3,S159,IF($F$3=0.35,W159,IF($F$3=0.38,AA159,IF($F$3=0.4,AE159,IF($F$3=0.45,AI159,IF($F$3=0.46,AM159,IF($F$3=0.48,AQ159,IF($F$3=0.5,AU159,IF($F$3=0.52,AY159,IF($F$3=0.53,BC159,IF($F$3=0.4,BG159,IF($F$3=0.55,BK159,IF($F$3=0.58,BO159,""))))))))))))))</f>
        <v/>
      </c>
      <c r="G159" s="26"/>
      <c r="H159" s="35" t="str">
        <f aca="false">IFERROR(F159*G159,"")</f>
        <v/>
      </c>
      <c r="J159" s="13" t="e">
        <f aca="false">G159*(IF($F$3=0.26,M159,IF($F$3=0.3,Q159,IF($F$3=0.35,U159,IF($F$3=0.38,Y159,IF($F$3=0.4,AC159,IF($F$3=0.45,AG159,IF($F$3=0.46,AK159,IF($F$3=0.48,AO159,IF($F$3=0.5,AS159,IF($F$3=0.52,AW159,IF($F$3=0.53,BA159,IF($F$3=0.4,BE159,IF($F$3=0.55,BI159,IF($F$3=0.58,BM159,"")))))))))))))))</f>
        <v>#VALUE!</v>
      </c>
      <c r="K159" s="13" t="e">
        <f aca="false">G159*(IF($F$3=0.26,N159,IF($F$3=0.3,R159,IF($F$3=0.35,V159,IF($F$3=0.38,Z159,IF($F$3=0.4,AD159,IF($F$3=0.45,AH159,IF($F$3=0.46,AL159,IF($F$3=0.48,AP159,IF($F$3=0.5,AT159,IF($F$3=0.52,AX159,IF($F$3=0.53,BB159,IF($F$3=0.4,BF159,IF($F$3=0.55,BJ159,IF($F$3=0.58,BN159,"")))))))))))))))</f>
        <v>#VALUE!</v>
      </c>
      <c r="L159" s="1" t="s">
        <v>631</v>
      </c>
      <c r="M159" s="27" t="n">
        <v>10.56</v>
      </c>
      <c r="N159" s="27" t="n">
        <v>0.53</v>
      </c>
      <c r="O159" s="27" t="n">
        <v>11.09</v>
      </c>
      <c r="P159" s="1" t="s">
        <v>631</v>
      </c>
      <c r="Q159" s="27" t="n">
        <v>9.99</v>
      </c>
      <c r="R159" s="27" t="n">
        <v>0.5</v>
      </c>
      <c r="S159" s="27" t="n">
        <v>10.49</v>
      </c>
      <c r="T159" s="1" t="s">
        <v>631</v>
      </c>
      <c r="U159" s="21" t="n">
        <v>9.28</v>
      </c>
      <c r="V159" s="21" t="n">
        <v>0.46</v>
      </c>
      <c r="W159" s="21" t="n">
        <v>9.74</v>
      </c>
      <c r="X159" s="1" t="s">
        <v>631</v>
      </c>
      <c r="Y159" s="27" t="n">
        <v>8.85</v>
      </c>
      <c r="Z159" s="27" t="n">
        <v>0.44</v>
      </c>
      <c r="AA159" s="27" t="n">
        <v>9.29</v>
      </c>
      <c r="AB159" s="1" t="s">
        <v>631</v>
      </c>
      <c r="AC159" s="27" t="n">
        <v>8.56</v>
      </c>
      <c r="AD159" s="27" t="n">
        <v>0.43</v>
      </c>
      <c r="AE159" s="27" t="n">
        <v>8.99</v>
      </c>
      <c r="AF159" s="1" t="s">
        <v>631</v>
      </c>
      <c r="AG159" s="27" t="n">
        <v>7.85</v>
      </c>
      <c r="AH159" s="27" t="n">
        <v>0.39</v>
      </c>
      <c r="AI159" s="27" t="n">
        <v>8.24</v>
      </c>
      <c r="AJ159" s="1" t="s">
        <v>631</v>
      </c>
      <c r="AK159" s="27" t="n">
        <v>7.7</v>
      </c>
      <c r="AL159" s="27" t="n">
        <v>0.39</v>
      </c>
      <c r="AM159" s="27" t="n">
        <v>8.09</v>
      </c>
      <c r="AN159" s="1" t="s">
        <v>631</v>
      </c>
      <c r="AO159" s="27" t="n">
        <v>7.42</v>
      </c>
      <c r="AP159" s="27" t="n">
        <v>0.37</v>
      </c>
      <c r="AQ159" s="27" t="n">
        <v>7.79</v>
      </c>
      <c r="AR159" s="1" t="s">
        <v>631</v>
      </c>
      <c r="AS159" s="27" t="n">
        <v>7.14</v>
      </c>
      <c r="AT159" s="27" t="n">
        <v>0.36</v>
      </c>
      <c r="AU159" s="27" t="n">
        <v>7.5</v>
      </c>
      <c r="AV159" s="1" t="s">
        <v>631</v>
      </c>
      <c r="AW159" s="27" t="n">
        <v>6.86</v>
      </c>
      <c r="AX159" s="27" t="n">
        <v>0.34</v>
      </c>
      <c r="AY159" s="27" t="n">
        <v>7.2</v>
      </c>
      <c r="AZ159" s="1" t="s">
        <v>631</v>
      </c>
      <c r="BA159" s="27" t="n">
        <v>6.71</v>
      </c>
      <c r="BB159" s="27" t="n">
        <v>0.34</v>
      </c>
      <c r="BC159" s="27" t="n">
        <v>7.05</v>
      </c>
      <c r="BD159" s="1" t="s">
        <v>631</v>
      </c>
      <c r="BE159" s="27" t="n">
        <v>6.57</v>
      </c>
      <c r="BF159" s="27" t="n">
        <v>0.33</v>
      </c>
      <c r="BG159" s="27" t="n">
        <v>6.9</v>
      </c>
      <c r="BH159" s="1" t="s">
        <v>631</v>
      </c>
      <c r="BI159" s="27" t="n">
        <v>6.43</v>
      </c>
      <c r="BJ159" s="27" t="n">
        <v>0.32</v>
      </c>
      <c r="BK159" s="27" t="n">
        <v>6.75</v>
      </c>
      <c r="BL159" s="1" t="s">
        <v>631</v>
      </c>
      <c r="BM159" s="27" t="n">
        <v>6</v>
      </c>
      <c r="BN159" s="27" t="n">
        <v>0.3</v>
      </c>
      <c r="BO159" s="27" t="n">
        <v>6.3</v>
      </c>
      <c r="BP159" s="1" t="s">
        <v>631</v>
      </c>
      <c r="BQ159" s="1" t="n">
        <v>71610666</v>
      </c>
      <c r="BR159" s="1" t="s">
        <v>634</v>
      </c>
      <c r="BS159" s="28" t="n">
        <v>0.05</v>
      </c>
      <c r="BT159" s="1" t="n">
        <f aca="false">IF(ISBLANK(G159),0,B159)</f>
        <v>0</v>
      </c>
      <c r="BU159" s="1" t="n">
        <f aca="false">IF(BT159=0,0,1)+BU158</f>
        <v>0</v>
      </c>
      <c r="BV159" s="22" t="str">
        <f aca="false">IFERROR(VLOOKUP(BW159,$BP$11:$BS$180,2,0),"")</f>
        <v/>
      </c>
      <c r="BW159" s="22" t="str">
        <f aca="false">IFERROR(INDEX($BT$11:$BT$180,MATCH(ROWS($I$10:I158),$BU$11:$BU$180,0),1),"")</f>
        <v/>
      </c>
      <c r="BX159" s="29" t="str">
        <f aca="false">IFERROR(VLOOKUP(BW159,BP159:BS328,3,0),"")</f>
        <v/>
      </c>
      <c r="BY159" s="30" t="str">
        <f aca="false">IFERROR(VLOOKUP(BW159,$B$11:$K$180,5,0),"")</f>
        <v/>
      </c>
      <c r="BZ159" s="29" t="str">
        <f aca="false">IFERROR(VLOOKUP(BW159,$B$11:$L$180,6,0),"")</f>
        <v/>
      </c>
      <c r="CA159" s="30" t="str">
        <f aca="false">IFERROR(VLOOKUP(BW159,$B$11:$K$180,9,0),"")</f>
        <v/>
      </c>
      <c r="CB159" s="31" t="str">
        <f aca="false">IFERROR(VLOOKUP(BW159,BP159:BS328,4,0),"")</f>
        <v/>
      </c>
      <c r="CC159" s="30" t="str">
        <f aca="false">IFERROR(VLOOKUP(BW159,$B$11:$K$180,10,0),"")</f>
        <v/>
      </c>
      <c r="CD159" s="30" t="str">
        <f aca="false">IFERROR(VLOOKUP(BW159,$B$11:$K$180,7,0),"")</f>
        <v/>
      </c>
    </row>
    <row r="160" customFormat="false" ht="14.75" hidden="false" customHeight="true" outlineLevel="0" collapsed="false">
      <c r="A160" s="23" t="s">
        <v>635</v>
      </c>
      <c r="B160" s="23" t="s">
        <v>636</v>
      </c>
      <c r="C160" s="23" t="s">
        <v>637</v>
      </c>
      <c r="D160" s="24" t="n">
        <v>5907591927356</v>
      </c>
      <c r="E160" s="25" t="n">
        <v>4.99</v>
      </c>
      <c r="F160" s="25" t="str">
        <f aca="false">IF($F$3=0.26,O160,IF($F$3=0.3,S160,IF($F$3=0.35,W160,IF($F$3=0.38,AA160,IF($F$3=0.4,AE160,IF($F$3=0.45,AI160,IF($F$3=0.46,AM160,IF($F$3=0.48,AQ160,IF($F$3=0.5,AU160,IF($F$3=0.52,AY160,IF($F$3=0.53,BC160,IF($F$3=0.4,BG160,IF($F$3=0.55,BK160,IF($F$3=0.58,BO160,""))))))))))))))</f>
        <v/>
      </c>
      <c r="G160" s="26"/>
      <c r="H160" s="25" t="str">
        <f aca="false">IFERROR(F160*G160,"")</f>
        <v/>
      </c>
      <c r="J160" s="13" t="e">
        <f aca="false">G160*(IF($F$3=0.26,M160,IF($F$3=0.3,Q160,IF($F$3=0.35,U160,IF($F$3=0.38,Y160,IF($F$3=0.4,AC160,IF($F$3=0.45,AG160,IF($F$3=0.46,AK160,IF($F$3=0.48,AO160,IF($F$3=0.5,AS160,IF($F$3=0.52,AW160,IF($F$3=0.53,BA160,IF($F$3=0.4,BE160,IF($F$3=0.55,BI160,IF($F$3=0.58,BM160,"")))))))))))))))</f>
        <v>#VALUE!</v>
      </c>
      <c r="K160" s="13" t="e">
        <f aca="false">G160*(IF($F$3=0.26,N160,IF($F$3=0.3,R160,IF($F$3=0.35,V160,IF($F$3=0.38,Z160,IF($F$3=0.4,AD160,IF($F$3=0.45,AH160,IF($F$3=0.46,AL160,IF($F$3=0.48,AP160,IF($F$3=0.5,AT160,IF($F$3=0.52,AX160,IF($F$3=0.53,BB160,IF($F$3=0.4,BF160,IF($F$3=0.55,BJ160,IF($F$3=0.58,BN160,"")))))))))))))))</f>
        <v>#VALUE!</v>
      </c>
      <c r="L160" s="1" t="s">
        <v>636</v>
      </c>
      <c r="M160" s="27" t="n">
        <v>3</v>
      </c>
      <c r="N160" s="27" t="n">
        <v>0.69</v>
      </c>
      <c r="O160" s="27" t="n">
        <v>3.69</v>
      </c>
      <c r="P160" s="1" t="s">
        <v>636</v>
      </c>
      <c r="Q160" s="27" t="n">
        <v>2.84</v>
      </c>
      <c r="R160" s="27" t="n">
        <v>0.65</v>
      </c>
      <c r="S160" s="27" t="n">
        <v>3.49</v>
      </c>
      <c r="T160" s="1" t="s">
        <v>636</v>
      </c>
      <c r="U160" s="21" t="n">
        <v>2.63</v>
      </c>
      <c r="V160" s="21" t="n">
        <v>0.61</v>
      </c>
      <c r="W160" s="21" t="n">
        <v>3.24</v>
      </c>
      <c r="X160" s="1" t="s">
        <v>636</v>
      </c>
      <c r="Y160" s="27" t="n">
        <v>2.51</v>
      </c>
      <c r="Z160" s="27" t="n">
        <v>0.58</v>
      </c>
      <c r="AA160" s="27" t="n">
        <v>3.09</v>
      </c>
      <c r="AB160" s="1" t="s">
        <v>636</v>
      </c>
      <c r="AC160" s="27" t="n">
        <v>2.43</v>
      </c>
      <c r="AD160" s="27" t="n">
        <v>0.56</v>
      </c>
      <c r="AE160" s="27" t="n">
        <v>2.99</v>
      </c>
      <c r="AF160" s="1" t="s">
        <v>636</v>
      </c>
      <c r="AG160" s="27" t="n">
        <v>2.23</v>
      </c>
      <c r="AH160" s="27" t="n">
        <v>0.51</v>
      </c>
      <c r="AI160" s="27" t="n">
        <v>2.74</v>
      </c>
      <c r="AJ160" s="1" t="s">
        <v>636</v>
      </c>
      <c r="AK160" s="27" t="n">
        <v>2.19</v>
      </c>
      <c r="AL160" s="27" t="n">
        <v>0.5</v>
      </c>
      <c r="AM160" s="27" t="n">
        <v>2.69</v>
      </c>
      <c r="AN160" s="1" t="s">
        <v>636</v>
      </c>
      <c r="AO160" s="27" t="n">
        <v>2.11</v>
      </c>
      <c r="AP160" s="27" t="n">
        <v>0.48</v>
      </c>
      <c r="AQ160" s="27" t="n">
        <v>2.59</v>
      </c>
      <c r="AR160" s="1" t="s">
        <v>636</v>
      </c>
      <c r="AS160" s="27" t="n">
        <v>2.03</v>
      </c>
      <c r="AT160" s="27" t="n">
        <v>0.47</v>
      </c>
      <c r="AU160" s="27" t="n">
        <v>2.5</v>
      </c>
      <c r="AV160" s="1" t="s">
        <v>636</v>
      </c>
      <c r="AW160" s="27" t="n">
        <v>1.95</v>
      </c>
      <c r="AX160" s="27" t="n">
        <v>0.45</v>
      </c>
      <c r="AY160" s="27" t="n">
        <v>2.4</v>
      </c>
      <c r="AZ160" s="1" t="s">
        <v>636</v>
      </c>
      <c r="BA160" s="27" t="n">
        <v>1.91</v>
      </c>
      <c r="BB160" s="27" t="n">
        <v>0.44</v>
      </c>
      <c r="BC160" s="27" t="n">
        <v>2.35</v>
      </c>
      <c r="BD160" s="1" t="s">
        <v>636</v>
      </c>
      <c r="BE160" s="27" t="n">
        <v>1.87</v>
      </c>
      <c r="BF160" s="27" t="n">
        <v>0.43</v>
      </c>
      <c r="BG160" s="27" t="n">
        <v>2.3</v>
      </c>
      <c r="BH160" s="1" t="s">
        <v>636</v>
      </c>
      <c r="BI160" s="27" t="n">
        <v>1.83</v>
      </c>
      <c r="BJ160" s="27" t="n">
        <v>0.42</v>
      </c>
      <c r="BK160" s="27" t="n">
        <v>2.25</v>
      </c>
      <c r="BL160" s="1" t="s">
        <v>636</v>
      </c>
      <c r="BM160" s="27" t="n">
        <v>1.71</v>
      </c>
      <c r="BN160" s="27" t="n">
        <v>0.39</v>
      </c>
      <c r="BO160" s="27" t="n">
        <v>2.1</v>
      </c>
      <c r="BP160" s="1" t="s">
        <v>636</v>
      </c>
      <c r="BQ160" s="1" t="n">
        <v>71611267</v>
      </c>
      <c r="BR160" s="1" t="s">
        <v>638</v>
      </c>
      <c r="BS160" s="28" t="n">
        <v>0.23</v>
      </c>
      <c r="BT160" s="1" t="n">
        <f aca="false">IF(ISBLANK(G160),0,B160)</f>
        <v>0</v>
      </c>
      <c r="BU160" s="1" t="n">
        <f aca="false">IF(BT160=0,0,1)+BU159</f>
        <v>0</v>
      </c>
      <c r="BV160" s="22" t="str">
        <f aca="false">IFERROR(VLOOKUP(BW160,$BP$11:$BS$180,2,0),"")</f>
        <v/>
      </c>
      <c r="BW160" s="22" t="str">
        <f aca="false">IFERROR(INDEX($BT$11:$BT$180,MATCH(ROWS($I$10:I159),$BU$11:$BU$180,0),1),"")</f>
        <v/>
      </c>
      <c r="BX160" s="29" t="str">
        <f aca="false">IFERROR(VLOOKUP(BW160,BP160:BS329,3,0),"")</f>
        <v/>
      </c>
      <c r="BY160" s="30" t="str">
        <f aca="false">IFERROR(VLOOKUP(BW160,$B$11:$K$180,5,0),"")</f>
        <v/>
      </c>
      <c r="BZ160" s="29" t="str">
        <f aca="false">IFERROR(VLOOKUP(BW160,$B$11:$L$180,6,0),"")</f>
        <v/>
      </c>
      <c r="CA160" s="30" t="str">
        <f aca="false">IFERROR(VLOOKUP(BW160,$B$11:$K$180,9,0),"")</f>
        <v/>
      </c>
      <c r="CB160" s="31" t="str">
        <f aca="false">IFERROR(VLOOKUP(BW160,BP160:BS329,4,0),"")</f>
        <v/>
      </c>
      <c r="CC160" s="30" t="str">
        <f aca="false">IFERROR(VLOOKUP(BW160,$B$11:$K$180,10,0),"")</f>
        <v/>
      </c>
      <c r="CD160" s="30" t="str">
        <f aca="false">IFERROR(VLOOKUP(BW160,$B$11:$K$180,7,0),"")</f>
        <v/>
      </c>
    </row>
    <row r="161" customFormat="false" ht="14.75" hidden="false" customHeight="true" outlineLevel="0" collapsed="false">
      <c r="A161" s="23" t="s">
        <v>635</v>
      </c>
      <c r="B161" s="23" t="s">
        <v>639</v>
      </c>
      <c r="C161" s="23" t="s">
        <v>640</v>
      </c>
      <c r="D161" s="24" t="s">
        <v>641</v>
      </c>
      <c r="E161" s="25" t="n">
        <v>12.99</v>
      </c>
      <c r="F161" s="25" t="str">
        <f aca="false">IF($F$3=0.26,O161,IF($F$3=0.3,S161,IF($F$3=0.35,W161,IF($F$3=0.38,AA161,IF($F$3=0.4,AE161,IF($F$3=0.45,AI161,IF($F$3=0.46,AM161,IF($F$3=0.48,AQ161,IF($F$3=0.5,AU161,IF($F$3=0.52,AY161,IF($F$3=0.53,BC161,IF($F$3=0.4,BG161,IF($F$3=0.55,BK161,IF($F$3=0.58,BO161,""))))))))))))))</f>
        <v/>
      </c>
      <c r="G161" s="26"/>
      <c r="H161" s="25" t="str">
        <f aca="false">IFERROR(F161*G161,"")</f>
        <v/>
      </c>
      <c r="J161" s="13" t="e">
        <f aca="false">G161*(IF($F$3=0.26,M161,IF($F$3=0.3,Q161,IF($F$3=0.35,U161,IF($F$3=0.38,Y161,IF($F$3=0.4,AC161,IF($F$3=0.45,AG161,IF($F$3=0.46,AK161,IF($F$3=0.48,AO161,IF($F$3=0.5,AS161,IF($F$3=0.52,AW161,IF($F$3=0.53,BA161,IF($F$3=0.4,BE161,IF($F$3=0.55,BI161,IF($F$3=0.58,BM161,"")))))))))))))))</f>
        <v>#VALUE!</v>
      </c>
      <c r="K161" s="13" t="e">
        <f aca="false">G161*(IF($F$3=0.26,N161,IF($F$3=0.3,R161,IF($F$3=0.35,V161,IF($F$3=0.38,Z161,IF($F$3=0.4,AD161,IF($F$3=0.45,AH161,IF($F$3=0.46,AL161,IF($F$3=0.48,AP161,IF($F$3=0.5,AT161,IF($F$3=0.52,AX161,IF($F$3=0.53,BB161,IF($F$3=0.4,BF161,IF($F$3=0.55,BJ161,IF($F$3=0.58,BN161,"")))))))))))))))</f>
        <v>#VALUE!</v>
      </c>
      <c r="L161" s="1" t="s">
        <v>639</v>
      </c>
      <c r="M161" s="27" t="n">
        <v>7.81</v>
      </c>
      <c r="N161" s="27" t="n">
        <v>1.8</v>
      </c>
      <c r="O161" s="27" t="n">
        <v>9.61</v>
      </c>
      <c r="P161" s="1" t="s">
        <v>639</v>
      </c>
      <c r="Q161" s="27" t="n">
        <v>7.39</v>
      </c>
      <c r="R161" s="27" t="n">
        <v>1.7</v>
      </c>
      <c r="S161" s="27" t="n">
        <v>9.09</v>
      </c>
      <c r="T161" s="1" t="s">
        <v>639</v>
      </c>
      <c r="U161" s="21" t="n">
        <v>6.86</v>
      </c>
      <c r="V161" s="21" t="n">
        <v>1.58</v>
      </c>
      <c r="W161" s="21" t="n">
        <v>8.44</v>
      </c>
      <c r="X161" s="1" t="s">
        <v>639</v>
      </c>
      <c r="Y161" s="27" t="n">
        <v>6.54</v>
      </c>
      <c r="Z161" s="27" t="n">
        <v>1.51</v>
      </c>
      <c r="AA161" s="27" t="n">
        <v>8.05</v>
      </c>
      <c r="AB161" s="1" t="s">
        <v>639</v>
      </c>
      <c r="AC161" s="27" t="n">
        <v>6.33</v>
      </c>
      <c r="AD161" s="27" t="n">
        <v>1.46</v>
      </c>
      <c r="AE161" s="27" t="n">
        <v>7.79</v>
      </c>
      <c r="AF161" s="1" t="s">
        <v>639</v>
      </c>
      <c r="AG161" s="27" t="n">
        <v>5.8</v>
      </c>
      <c r="AH161" s="27" t="n">
        <v>1.34</v>
      </c>
      <c r="AI161" s="27" t="n">
        <v>7.14</v>
      </c>
      <c r="AJ161" s="1" t="s">
        <v>639</v>
      </c>
      <c r="AK161" s="27" t="n">
        <v>5.7</v>
      </c>
      <c r="AL161" s="27" t="n">
        <v>1.31</v>
      </c>
      <c r="AM161" s="27" t="n">
        <v>7.01</v>
      </c>
      <c r="AN161" s="1" t="s">
        <v>639</v>
      </c>
      <c r="AO161" s="27" t="n">
        <v>5.49</v>
      </c>
      <c r="AP161" s="27" t="n">
        <v>1.26</v>
      </c>
      <c r="AQ161" s="27" t="n">
        <v>6.75</v>
      </c>
      <c r="AR161" s="1" t="s">
        <v>639</v>
      </c>
      <c r="AS161" s="27" t="n">
        <v>5.28</v>
      </c>
      <c r="AT161" s="27" t="n">
        <v>1.22</v>
      </c>
      <c r="AU161" s="27" t="n">
        <v>6.5</v>
      </c>
      <c r="AV161" s="1" t="s">
        <v>639</v>
      </c>
      <c r="AW161" s="27" t="n">
        <v>5.07</v>
      </c>
      <c r="AX161" s="27" t="n">
        <v>1.17</v>
      </c>
      <c r="AY161" s="27" t="n">
        <v>6.24</v>
      </c>
      <c r="AZ161" s="1" t="s">
        <v>639</v>
      </c>
      <c r="BA161" s="27" t="n">
        <v>4.97</v>
      </c>
      <c r="BB161" s="27" t="n">
        <v>1.14</v>
      </c>
      <c r="BC161" s="27" t="n">
        <v>6.11</v>
      </c>
      <c r="BD161" s="1" t="s">
        <v>639</v>
      </c>
      <c r="BE161" s="27" t="n">
        <v>4.86</v>
      </c>
      <c r="BF161" s="27" t="n">
        <v>1.12</v>
      </c>
      <c r="BG161" s="27" t="n">
        <v>5.98</v>
      </c>
      <c r="BH161" s="1" t="s">
        <v>639</v>
      </c>
      <c r="BI161" s="27" t="n">
        <v>4.76</v>
      </c>
      <c r="BJ161" s="27" t="n">
        <v>1.09</v>
      </c>
      <c r="BK161" s="27" t="n">
        <v>5.85</v>
      </c>
      <c r="BL161" s="1" t="s">
        <v>639</v>
      </c>
      <c r="BM161" s="27" t="n">
        <v>4.44</v>
      </c>
      <c r="BN161" s="27" t="n">
        <v>1.02</v>
      </c>
      <c r="BO161" s="27" t="n">
        <v>5.46</v>
      </c>
      <c r="BP161" s="1" t="s">
        <v>639</v>
      </c>
      <c r="BQ161" s="1" t="n">
        <v>71611247</v>
      </c>
      <c r="BR161" s="1" t="s">
        <v>642</v>
      </c>
      <c r="BS161" s="28" t="n">
        <v>0.23</v>
      </c>
      <c r="BT161" s="1" t="n">
        <f aca="false">IF(ISBLANK(G161),0,B161)</f>
        <v>0</v>
      </c>
      <c r="BU161" s="1" t="n">
        <f aca="false">IF(BT161=0,0,1)+BU160</f>
        <v>0</v>
      </c>
      <c r="BV161" s="22" t="str">
        <f aca="false">IFERROR(VLOOKUP(BW161,$BP$11:$BS$180,2,0),"")</f>
        <v/>
      </c>
      <c r="BW161" s="22" t="str">
        <f aca="false">IFERROR(INDEX($BT$11:$BT$180,MATCH(ROWS($I$10:I160),$BU$11:$BU$180,0),1),"")</f>
        <v/>
      </c>
      <c r="BX161" s="29" t="str">
        <f aca="false">IFERROR(VLOOKUP(BW161,BP161:BS330,3,0),"")</f>
        <v/>
      </c>
      <c r="BY161" s="30" t="str">
        <f aca="false">IFERROR(VLOOKUP(BW161,$B$11:$K$180,5,0),"")</f>
        <v/>
      </c>
      <c r="BZ161" s="29" t="str">
        <f aca="false">IFERROR(VLOOKUP(BW161,$B$11:$L$180,6,0),"")</f>
        <v/>
      </c>
      <c r="CA161" s="30" t="str">
        <f aca="false">IFERROR(VLOOKUP(BW161,$B$11:$K$180,9,0),"")</f>
        <v/>
      </c>
      <c r="CB161" s="31" t="str">
        <f aca="false">IFERROR(VLOOKUP(BW161,BP161:BS330,4,0),"")</f>
        <v/>
      </c>
      <c r="CC161" s="30" t="str">
        <f aca="false">IFERROR(VLOOKUP(BW161,$B$11:$K$180,10,0),"")</f>
        <v/>
      </c>
      <c r="CD161" s="30" t="str">
        <f aca="false">IFERROR(VLOOKUP(BW161,$B$11:$K$180,7,0),"")</f>
        <v/>
      </c>
    </row>
    <row r="162" customFormat="false" ht="14.75" hidden="false" customHeight="true" outlineLevel="0" collapsed="false">
      <c r="A162" s="23" t="s">
        <v>635</v>
      </c>
      <c r="B162" s="23" t="s">
        <v>643</v>
      </c>
      <c r="C162" s="23" t="s">
        <v>644</v>
      </c>
      <c r="D162" s="24" t="s">
        <v>645</v>
      </c>
      <c r="E162" s="25" t="n">
        <v>29.99</v>
      </c>
      <c r="F162" s="25" t="str">
        <f aca="false">IF($F$3=0.26,O162,IF($F$3=0.3,S162,IF($F$3=0.35,W162,IF($F$3=0.38,AA162,IF($F$3=0.4,AE162,IF($F$3=0.45,AI162,IF($F$3=0.46,AM162,IF($F$3=0.48,AQ162,IF($F$3=0.5,AU162,IF($F$3=0.52,AY162,IF($F$3=0.53,BC162,IF($F$3=0.4,BG162,IF($F$3=0.55,BK162,IF($F$3=0.58,BO162,""))))))))))))))</f>
        <v/>
      </c>
      <c r="G162" s="26"/>
      <c r="H162" s="25" t="str">
        <f aca="false">IFERROR(F162*G162,"")</f>
        <v/>
      </c>
      <c r="J162" s="13" t="e">
        <f aca="false">G162*(IF($F$3=0.26,M162,IF($F$3=0.3,Q162,IF($F$3=0.35,U162,IF($F$3=0.38,Y162,IF($F$3=0.4,AC162,IF($F$3=0.45,AG162,IF($F$3=0.46,AK162,IF($F$3=0.48,AO162,IF($F$3=0.5,AS162,IF($F$3=0.52,AW162,IF($F$3=0.53,BA162,IF($F$3=0.4,BE162,IF($F$3=0.55,BI162,IF($F$3=0.58,BM162,"")))))))))))))))</f>
        <v>#VALUE!</v>
      </c>
      <c r="K162" s="13" t="e">
        <f aca="false">G162*(IF($F$3=0.26,N162,IF($F$3=0.3,R162,IF($F$3=0.35,V162,IF($F$3=0.38,Z162,IF($F$3=0.4,AD162,IF($F$3=0.45,AH162,IF($F$3=0.46,AL162,IF($F$3=0.48,AP162,IF($F$3=0.5,AT162,IF($F$3=0.52,AX162,IF($F$3=0.53,BB162,IF($F$3=0.4,BF162,IF($F$3=0.55,BJ162,IF($F$3=0.58,BN162,"")))))))))))))))</f>
        <v>#VALUE!</v>
      </c>
      <c r="L162" s="1" t="s">
        <v>643</v>
      </c>
      <c r="M162" s="27" t="n">
        <v>18.04</v>
      </c>
      <c r="N162" s="27" t="n">
        <v>4.15</v>
      </c>
      <c r="O162" s="27" t="n">
        <v>22.19</v>
      </c>
      <c r="P162" s="1" t="s">
        <v>643</v>
      </c>
      <c r="Q162" s="27" t="n">
        <v>17.07</v>
      </c>
      <c r="R162" s="27" t="n">
        <v>3.92</v>
      </c>
      <c r="S162" s="27" t="n">
        <v>20.99</v>
      </c>
      <c r="T162" s="1" t="s">
        <v>643</v>
      </c>
      <c r="U162" s="21" t="n">
        <v>15.85</v>
      </c>
      <c r="V162" s="21" t="n">
        <v>3.64</v>
      </c>
      <c r="W162" s="21" t="n">
        <v>19.49</v>
      </c>
      <c r="X162" s="1" t="s">
        <v>643</v>
      </c>
      <c r="Y162" s="27" t="n">
        <v>15.11</v>
      </c>
      <c r="Z162" s="27" t="n">
        <v>3.48</v>
      </c>
      <c r="AA162" s="27" t="n">
        <v>18.59</v>
      </c>
      <c r="AB162" s="1" t="s">
        <v>643</v>
      </c>
      <c r="AC162" s="27" t="n">
        <v>14.63</v>
      </c>
      <c r="AD162" s="27" t="n">
        <v>3.36</v>
      </c>
      <c r="AE162" s="27" t="n">
        <v>17.99</v>
      </c>
      <c r="AF162" s="1" t="s">
        <v>643</v>
      </c>
      <c r="AG162" s="27" t="n">
        <v>13.41</v>
      </c>
      <c r="AH162" s="27" t="n">
        <v>3.08</v>
      </c>
      <c r="AI162" s="27" t="n">
        <v>16.49</v>
      </c>
      <c r="AJ162" s="1" t="s">
        <v>643</v>
      </c>
      <c r="AK162" s="27" t="n">
        <v>13.16</v>
      </c>
      <c r="AL162" s="27" t="n">
        <v>3.03</v>
      </c>
      <c r="AM162" s="27" t="n">
        <v>16.19</v>
      </c>
      <c r="AN162" s="1" t="s">
        <v>643</v>
      </c>
      <c r="AO162" s="27" t="n">
        <v>12.67</v>
      </c>
      <c r="AP162" s="27" t="n">
        <v>2.92</v>
      </c>
      <c r="AQ162" s="27" t="n">
        <v>15.59</v>
      </c>
      <c r="AR162" s="1" t="s">
        <v>643</v>
      </c>
      <c r="AS162" s="27" t="n">
        <v>12.2</v>
      </c>
      <c r="AT162" s="27" t="n">
        <v>2.8</v>
      </c>
      <c r="AU162" s="27" t="n">
        <v>15</v>
      </c>
      <c r="AV162" s="1" t="s">
        <v>643</v>
      </c>
      <c r="AW162" s="27" t="n">
        <v>11.71</v>
      </c>
      <c r="AX162" s="27" t="n">
        <v>2.69</v>
      </c>
      <c r="AY162" s="27" t="n">
        <v>14.4</v>
      </c>
      <c r="AZ162" s="1" t="s">
        <v>643</v>
      </c>
      <c r="BA162" s="27" t="n">
        <v>11.46</v>
      </c>
      <c r="BB162" s="27" t="n">
        <v>2.64</v>
      </c>
      <c r="BC162" s="27" t="n">
        <v>14.1</v>
      </c>
      <c r="BD162" s="1" t="s">
        <v>643</v>
      </c>
      <c r="BE162" s="27" t="n">
        <v>11.22</v>
      </c>
      <c r="BF162" s="27" t="n">
        <v>2.58</v>
      </c>
      <c r="BG162" s="27" t="n">
        <v>13.8</v>
      </c>
      <c r="BH162" s="1" t="s">
        <v>643</v>
      </c>
      <c r="BI162" s="27" t="n">
        <v>10.98</v>
      </c>
      <c r="BJ162" s="27" t="n">
        <v>2.52</v>
      </c>
      <c r="BK162" s="27" t="n">
        <v>13.5</v>
      </c>
      <c r="BL162" s="1" t="s">
        <v>643</v>
      </c>
      <c r="BM162" s="27" t="n">
        <v>10.24</v>
      </c>
      <c r="BN162" s="27" t="n">
        <v>2.36</v>
      </c>
      <c r="BO162" s="27" t="n">
        <v>12.6</v>
      </c>
      <c r="BP162" s="1" t="s">
        <v>643</v>
      </c>
      <c r="BQ162" s="1" t="n">
        <v>71611248</v>
      </c>
      <c r="BR162" s="1" t="s">
        <v>646</v>
      </c>
      <c r="BS162" s="28" t="n">
        <v>0.23</v>
      </c>
      <c r="BT162" s="1" t="n">
        <f aca="false">IF(ISBLANK(G162),0,B162)</f>
        <v>0</v>
      </c>
      <c r="BU162" s="1" t="n">
        <f aca="false">IF(BT162=0,0,1)+BU161</f>
        <v>0</v>
      </c>
      <c r="BV162" s="22" t="str">
        <f aca="false">IFERROR(VLOOKUP(BW162,$BP$11:$BS$180,2,0),"")</f>
        <v/>
      </c>
      <c r="BW162" s="22" t="str">
        <f aca="false">IFERROR(INDEX($BT$11:$BT$180,MATCH(ROWS($I$10:I161),$BU$11:$BU$180,0),1),"")</f>
        <v/>
      </c>
      <c r="BX162" s="29" t="str">
        <f aca="false">IFERROR(VLOOKUP(BW162,BP162:BS331,3,0),"")</f>
        <v/>
      </c>
      <c r="BY162" s="30" t="str">
        <f aca="false">IFERROR(VLOOKUP(BW162,$B$11:$K$180,5,0),"")</f>
        <v/>
      </c>
      <c r="BZ162" s="29" t="str">
        <f aca="false">IFERROR(VLOOKUP(BW162,$B$11:$L$180,6,0),"")</f>
        <v/>
      </c>
      <c r="CA162" s="30" t="str">
        <f aca="false">IFERROR(VLOOKUP(BW162,$B$11:$K$180,9,0),"")</f>
        <v/>
      </c>
      <c r="CB162" s="31" t="str">
        <f aca="false">IFERROR(VLOOKUP(BW162,BP162:BS331,4,0),"")</f>
        <v/>
      </c>
      <c r="CC162" s="30" t="str">
        <f aca="false">IFERROR(VLOOKUP(BW162,$B$11:$K$180,10,0),"")</f>
        <v/>
      </c>
      <c r="CD162" s="30" t="str">
        <f aca="false">IFERROR(VLOOKUP(BW162,$B$11:$K$180,7,0),"")</f>
        <v/>
      </c>
    </row>
    <row r="163" customFormat="false" ht="14.75" hidden="false" customHeight="true" outlineLevel="0" collapsed="false">
      <c r="A163" s="23" t="s">
        <v>635</v>
      </c>
      <c r="B163" s="23" t="s">
        <v>647</v>
      </c>
      <c r="C163" s="23" t="s">
        <v>648</v>
      </c>
      <c r="D163" s="24" t="n">
        <v>5907591927349</v>
      </c>
      <c r="E163" s="25" t="n">
        <v>12.99</v>
      </c>
      <c r="F163" s="25" t="str">
        <f aca="false">IF($F$3=0.26,O163,IF($F$3=0.3,S163,IF($F$3=0.35,W163,IF($F$3=0.38,AA163,IF($F$3=0.4,AE163,IF($F$3=0.45,AI163,IF($F$3=0.46,AM163,IF($F$3=0.48,AQ163,IF($F$3=0.5,AU163,IF($F$3=0.52,AY163,IF($F$3=0.53,BC163,IF($F$3=0.4,BG163,IF($F$3=0.55,BK163,IF($F$3=0.58,BO163,""))))))))))))))</f>
        <v/>
      </c>
      <c r="G163" s="26"/>
      <c r="H163" s="25" t="str">
        <f aca="false">IFERROR(F163*G163,"")</f>
        <v/>
      </c>
      <c r="J163" s="13" t="e">
        <f aca="false">G163*(IF($F$3=0.26,M163,IF($F$3=0.3,Q163,IF($F$3=0.35,U163,IF($F$3=0.38,Y163,IF($F$3=0.4,AC163,IF($F$3=0.45,AG163,IF($F$3=0.46,AK163,IF($F$3=0.48,AO163,IF($F$3=0.5,AS163,IF($F$3=0.52,AW163,IF($F$3=0.53,BA163,IF($F$3=0.4,BE163,IF($F$3=0.55,BI163,IF($F$3=0.58,BM163,"")))))))))))))))</f>
        <v>#VALUE!</v>
      </c>
      <c r="K163" s="13" t="e">
        <f aca="false">G163*(IF($F$3=0.26,N163,IF($F$3=0.3,R163,IF($F$3=0.35,V163,IF($F$3=0.38,Z163,IF($F$3=0.4,AD163,IF($F$3=0.45,AH163,IF($F$3=0.46,AL163,IF($F$3=0.48,AP163,IF($F$3=0.5,AT163,IF($F$3=0.52,AX163,IF($F$3=0.53,BB163,IF($F$3=0.4,BF163,IF($F$3=0.55,BJ163,IF($F$3=0.58,BN163,"")))))))))))))))</f>
        <v>#VALUE!</v>
      </c>
      <c r="L163" s="1" t="s">
        <v>647</v>
      </c>
      <c r="M163" s="27" t="n">
        <v>7.81</v>
      </c>
      <c r="N163" s="27" t="n">
        <v>1.8</v>
      </c>
      <c r="O163" s="27" t="n">
        <v>9.61</v>
      </c>
      <c r="P163" s="1" t="s">
        <v>647</v>
      </c>
      <c r="Q163" s="27" t="n">
        <v>7.39</v>
      </c>
      <c r="R163" s="27" t="n">
        <v>1.7</v>
      </c>
      <c r="S163" s="27" t="n">
        <v>9.09</v>
      </c>
      <c r="T163" s="1" t="s">
        <v>647</v>
      </c>
      <c r="U163" s="21" t="n">
        <v>6.86</v>
      </c>
      <c r="V163" s="21" t="n">
        <v>1.58</v>
      </c>
      <c r="W163" s="21" t="n">
        <v>8.44</v>
      </c>
      <c r="X163" s="1" t="s">
        <v>647</v>
      </c>
      <c r="Y163" s="27" t="n">
        <v>6.54</v>
      </c>
      <c r="Z163" s="27" t="n">
        <v>1.51</v>
      </c>
      <c r="AA163" s="27" t="n">
        <v>8.05</v>
      </c>
      <c r="AB163" s="1" t="s">
        <v>647</v>
      </c>
      <c r="AC163" s="27" t="n">
        <v>6.33</v>
      </c>
      <c r="AD163" s="27" t="n">
        <v>1.46</v>
      </c>
      <c r="AE163" s="27" t="n">
        <v>7.79</v>
      </c>
      <c r="AF163" s="1" t="s">
        <v>647</v>
      </c>
      <c r="AG163" s="27" t="n">
        <v>5.8</v>
      </c>
      <c r="AH163" s="27" t="n">
        <v>1.34</v>
      </c>
      <c r="AI163" s="27" t="n">
        <v>7.14</v>
      </c>
      <c r="AJ163" s="1" t="s">
        <v>647</v>
      </c>
      <c r="AK163" s="27" t="n">
        <v>5.7</v>
      </c>
      <c r="AL163" s="27" t="n">
        <v>1.31</v>
      </c>
      <c r="AM163" s="27" t="n">
        <v>7.01</v>
      </c>
      <c r="AN163" s="1" t="s">
        <v>647</v>
      </c>
      <c r="AO163" s="27" t="n">
        <v>5.49</v>
      </c>
      <c r="AP163" s="27" t="n">
        <v>1.26</v>
      </c>
      <c r="AQ163" s="27" t="n">
        <v>6.75</v>
      </c>
      <c r="AR163" s="1" t="s">
        <v>647</v>
      </c>
      <c r="AS163" s="27" t="n">
        <v>5.28</v>
      </c>
      <c r="AT163" s="27" t="n">
        <v>1.22</v>
      </c>
      <c r="AU163" s="27" t="n">
        <v>6.5</v>
      </c>
      <c r="AV163" s="1" t="s">
        <v>647</v>
      </c>
      <c r="AW163" s="27" t="n">
        <v>5.07</v>
      </c>
      <c r="AX163" s="27" t="n">
        <v>1.17</v>
      </c>
      <c r="AY163" s="27" t="n">
        <v>6.24</v>
      </c>
      <c r="AZ163" s="1" t="s">
        <v>647</v>
      </c>
      <c r="BA163" s="27" t="n">
        <v>4.97</v>
      </c>
      <c r="BB163" s="27" t="n">
        <v>1.14</v>
      </c>
      <c r="BC163" s="27" t="n">
        <v>6.11</v>
      </c>
      <c r="BD163" s="1" t="s">
        <v>647</v>
      </c>
      <c r="BE163" s="27" t="n">
        <v>4.86</v>
      </c>
      <c r="BF163" s="27" t="n">
        <v>1.12</v>
      </c>
      <c r="BG163" s="27" t="n">
        <v>5.98</v>
      </c>
      <c r="BH163" s="1" t="s">
        <v>647</v>
      </c>
      <c r="BI163" s="27" t="n">
        <v>4.76</v>
      </c>
      <c r="BJ163" s="27" t="n">
        <v>1.09</v>
      </c>
      <c r="BK163" s="27" t="n">
        <v>5.85</v>
      </c>
      <c r="BL163" s="1" t="s">
        <v>647</v>
      </c>
      <c r="BM163" s="27" t="n">
        <v>4.44</v>
      </c>
      <c r="BN163" s="27" t="n">
        <v>1.02</v>
      </c>
      <c r="BO163" s="27" t="n">
        <v>5.46</v>
      </c>
      <c r="BP163" s="1" t="s">
        <v>647</v>
      </c>
      <c r="BQ163" s="1" t="n">
        <v>71611189</v>
      </c>
      <c r="BR163" s="1" t="s">
        <v>649</v>
      </c>
      <c r="BS163" s="28" t="n">
        <v>0.23</v>
      </c>
      <c r="BT163" s="1" t="n">
        <f aca="false">IF(ISBLANK(G163),0,B163)</f>
        <v>0</v>
      </c>
      <c r="BU163" s="1" t="n">
        <f aca="false">IF(BT163=0,0,1)+BU162</f>
        <v>0</v>
      </c>
      <c r="BV163" s="22" t="str">
        <f aca="false">IFERROR(VLOOKUP(BW163,$BP$11:$BS$180,2,0),"")</f>
        <v/>
      </c>
      <c r="BW163" s="22" t="str">
        <f aca="false">IFERROR(INDEX($BT$11:$BT$180,MATCH(ROWS($I$10:I162),$BU$11:$BU$180,0),1),"")</f>
        <v/>
      </c>
      <c r="BX163" s="29" t="str">
        <f aca="false">IFERROR(VLOOKUP(BW163,BP163:BS332,3,0),"")</f>
        <v/>
      </c>
      <c r="BY163" s="30" t="str">
        <f aca="false">IFERROR(VLOOKUP(BW163,$B$11:$K$180,5,0),"")</f>
        <v/>
      </c>
      <c r="BZ163" s="29" t="str">
        <f aca="false">IFERROR(VLOOKUP(BW163,$B$11:$L$180,6,0),"")</f>
        <v/>
      </c>
      <c r="CA163" s="30" t="str">
        <f aca="false">IFERROR(VLOOKUP(BW163,$B$11:$K$180,9,0),"")</f>
        <v/>
      </c>
      <c r="CB163" s="31" t="str">
        <f aca="false">IFERROR(VLOOKUP(BW163,BP163:BS332,4,0),"")</f>
        <v/>
      </c>
      <c r="CC163" s="30" t="str">
        <f aca="false">IFERROR(VLOOKUP(BW163,$B$11:$K$180,10,0),"")</f>
        <v/>
      </c>
      <c r="CD163" s="30" t="str">
        <f aca="false">IFERROR(VLOOKUP(BW163,$B$11:$K$180,7,0),"")</f>
        <v/>
      </c>
    </row>
    <row r="164" customFormat="false" ht="14.75" hidden="false" customHeight="true" outlineLevel="0" collapsed="false">
      <c r="A164" s="23" t="s">
        <v>635</v>
      </c>
      <c r="B164" s="23" t="s">
        <v>650</v>
      </c>
      <c r="C164" s="23" t="s">
        <v>651</v>
      </c>
      <c r="D164" s="24" t="n">
        <v>5907591927400</v>
      </c>
      <c r="E164" s="25" t="n">
        <v>2.99</v>
      </c>
      <c r="F164" s="25" t="str">
        <f aca="false">IF($F$3=0.26,O164,IF($F$3=0.3,S164,IF($F$3=0.35,W164,IF($F$3=0.38,AA164,IF($F$3=0.4,AE164,IF($F$3=0.45,AI164,IF($F$3=0.46,AM164,IF($F$3=0.48,AQ164,IF($F$3=0.5,AU164,IF($F$3=0.52,AY164,IF($F$3=0.53,BC164,IF($F$3=0.4,BG164,IF($F$3=0.55,BK164,IF($F$3=0.58,BO164,""))))))))))))))</f>
        <v/>
      </c>
      <c r="G164" s="26"/>
      <c r="H164" s="25" t="str">
        <f aca="false">IFERROR(F164*G164,"")</f>
        <v/>
      </c>
      <c r="J164" s="13" t="e">
        <f aca="false">G164*(IF($F$3=0.26,M164,IF($F$3=0.3,Q164,IF($F$3=0.35,U164,IF($F$3=0.38,Y164,IF($F$3=0.4,AC164,IF($F$3=0.45,AG164,IF($F$3=0.46,AK164,IF($F$3=0.48,AO164,IF($F$3=0.5,AS164,IF($F$3=0.52,AW164,IF($F$3=0.53,BA164,IF($F$3=0.4,BE164,IF($F$3=0.55,BI164,IF($F$3=0.58,BM164,"")))))))))))))))</f>
        <v>#VALUE!</v>
      </c>
      <c r="K164" s="13" t="e">
        <f aca="false">G164*(IF($F$3=0.26,N164,IF($F$3=0.3,R164,IF($F$3=0.35,V164,IF($F$3=0.38,Z164,IF($F$3=0.4,AD164,IF($F$3=0.45,AH164,IF($F$3=0.46,AL164,IF($F$3=0.48,AP164,IF($F$3=0.5,AT164,IF($F$3=0.52,AX164,IF($F$3=0.53,BB164,IF($F$3=0.4,BF164,IF($F$3=0.55,BJ164,IF($F$3=0.58,BN164,"")))))))))))))))</f>
        <v>#VALUE!</v>
      </c>
      <c r="L164" s="1" t="s">
        <v>650</v>
      </c>
      <c r="M164" s="27" t="n">
        <v>1.62</v>
      </c>
      <c r="N164" s="27" t="n">
        <v>0.37</v>
      </c>
      <c r="O164" s="27" t="n">
        <v>1.99</v>
      </c>
      <c r="P164" s="1" t="s">
        <v>650</v>
      </c>
      <c r="Q164" s="27" t="n">
        <v>1.62</v>
      </c>
      <c r="R164" s="27" t="n">
        <v>0.37</v>
      </c>
      <c r="S164" s="27" t="n">
        <v>1.99</v>
      </c>
      <c r="T164" s="1" t="s">
        <v>650</v>
      </c>
      <c r="U164" s="21" t="n">
        <v>1.58</v>
      </c>
      <c r="V164" s="21" t="n">
        <v>0.36</v>
      </c>
      <c r="W164" s="21" t="n">
        <v>1.94</v>
      </c>
      <c r="X164" s="1" t="s">
        <v>650</v>
      </c>
      <c r="Y164" s="27" t="n">
        <v>1.5</v>
      </c>
      <c r="Z164" s="27" t="n">
        <v>0.35</v>
      </c>
      <c r="AA164" s="27" t="n">
        <v>1.85</v>
      </c>
      <c r="AB164" s="1" t="s">
        <v>650</v>
      </c>
      <c r="AC164" s="27" t="n">
        <v>1.46</v>
      </c>
      <c r="AD164" s="27" t="n">
        <v>0.33</v>
      </c>
      <c r="AE164" s="27" t="n">
        <v>1.79</v>
      </c>
      <c r="AF164" s="1" t="s">
        <v>650</v>
      </c>
      <c r="AG164" s="27" t="n">
        <v>1.33</v>
      </c>
      <c r="AH164" s="27" t="n">
        <v>0.31</v>
      </c>
      <c r="AI164" s="27" t="n">
        <v>1.64</v>
      </c>
      <c r="AJ164" s="1" t="s">
        <v>650</v>
      </c>
      <c r="AK164" s="27" t="n">
        <v>1.31</v>
      </c>
      <c r="AL164" s="27" t="n">
        <v>0.3</v>
      </c>
      <c r="AM164" s="27" t="n">
        <v>1.61</v>
      </c>
      <c r="AN164" s="1" t="s">
        <v>650</v>
      </c>
      <c r="AO164" s="27" t="n">
        <v>1.26</v>
      </c>
      <c r="AP164" s="27" t="n">
        <v>0.29</v>
      </c>
      <c r="AQ164" s="27" t="n">
        <v>1.55</v>
      </c>
      <c r="AR164" s="1" t="s">
        <v>650</v>
      </c>
      <c r="AS164" s="27" t="n">
        <v>1.22</v>
      </c>
      <c r="AT164" s="27" t="n">
        <v>0.28</v>
      </c>
      <c r="AU164" s="27" t="n">
        <v>1.5</v>
      </c>
      <c r="AV164" s="1" t="s">
        <v>650</v>
      </c>
      <c r="AW164" s="27" t="n">
        <v>1.17</v>
      </c>
      <c r="AX164" s="27" t="n">
        <v>0.27</v>
      </c>
      <c r="AY164" s="27" t="n">
        <v>1.44</v>
      </c>
      <c r="AZ164" s="1" t="s">
        <v>650</v>
      </c>
      <c r="BA164" s="27" t="n">
        <v>1.15</v>
      </c>
      <c r="BB164" s="27" t="n">
        <v>0.26</v>
      </c>
      <c r="BC164" s="27" t="n">
        <v>1.41</v>
      </c>
      <c r="BD164" s="1" t="s">
        <v>650</v>
      </c>
      <c r="BE164" s="27" t="n">
        <v>1.12</v>
      </c>
      <c r="BF164" s="27" t="n">
        <v>0.26</v>
      </c>
      <c r="BG164" s="27" t="n">
        <v>1.38</v>
      </c>
      <c r="BH164" s="1" t="s">
        <v>650</v>
      </c>
      <c r="BI164" s="27" t="n">
        <v>1.1</v>
      </c>
      <c r="BJ164" s="27" t="n">
        <v>0.25</v>
      </c>
      <c r="BK164" s="27" t="n">
        <v>1.35</v>
      </c>
      <c r="BL164" s="1" t="s">
        <v>650</v>
      </c>
      <c r="BM164" s="27" t="n">
        <v>1.02</v>
      </c>
      <c r="BN164" s="27" t="n">
        <v>0.24</v>
      </c>
      <c r="BO164" s="27" t="n">
        <v>1.26</v>
      </c>
      <c r="BP164" s="1" t="s">
        <v>650</v>
      </c>
      <c r="BQ164" s="1" t="n">
        <v>71611243</v>
      </c>
      <c r="BR164" s="1" t="s">
        <v>652</v>
      </c>
      <c r="BS164" s="28" t="n">
        <v>0.23</v>
      </c>
      <c r="BT164" s="1" t="n">
        <f aca="false">IF(ISBLANK(G164),0,B164)</f>
        <v>0</v>
      </c>
      <c r="BU164" s="1" t="n">
        <f aca="false">IF(BT164=0,0,1)+BU163</f>
        <v>0</v>
      </c>
      <c r="BV164" s="22" t="str">
        <f aca="false">IFERROR(VLOOKUP(BW164,$BP$11:$BS$180,2,0),"")</f>
        <v/>
      </c>
      <c r="BW164" s="22" t="str">
        <f aca="false">IFERROR(INDEX($BT$11:$BT$180,MATCH(ROWS($I$10:I163),$BU$11:$BU$180,0),1),"")</f>
        <v/>
      </c>
      <c r="BX164" s="29" t="str">
        <f aca="false">IFERROR(VLOOKUP(BW164,BP164:BS333,3,0),"")</f>
        <v/>
      </c>
      <c r="BY164" s="30" t="str">
        <f aca="false">IFERROR(VLOOKUP(BW164,$B$11:$K$180,5,0),"")</f>
        <v/>
      </c>
      <c r="BZ164" s="29" t="str">
        <f aca="false">IFERROR(VLOOKUP(BW164,$B$11:$L$180,6,0),"")</f>
        <v/>
      </c>
      <c r="CA164" s="30" t="str">
        <f aca="false">IFERROR(VLOOKUP(BW164,$B$11:$K$180,9,0),"")</f>
        <v/>
      </c>
      <c r="CB164" s="31" t="str">
        <f aca="false">IFERROR(VLOOKUP(BW164,BP164:BS333,4,0),"")</f>
        <v/>
      </c>
      <c r="CC164" s="30" t="str">
        <f aca="false">IFERROR(VLOOKUP(BW164,$B$11:$K$180,10,0),"")</f>
        <v/>
      </c>
      <c r="CD164" s="30" t="str">
        <f aca="false">IFERROR(VLOOKUP(BW164,$B$11:$K$180,7,0),"")</f>
        <v/>
      </c>
    </row>
    <row r="165" customFormat="false" ht="14.75" hidden="false" customHeight="true" outlineLevel="0" collapsed="false">
      <c r="A165" s="37" t="s">
        <v>653</v>
      </c>
      <c r="B165" s="37" t="s">
        <v>654</v>
      </c>
      <c r="C165" s="37" t="s">
        <v>655</v>
      </c>
      <c r="D165" s="38" t="s">
        <v>656</v>
      </c>
      <c r="E165" s="35" t="n">
        <v>0</v>
      </c>
      <c r="F165" s="35" t="n">
        <v>0</v>
      </c>
      <c r="G165" s="26"/>
      <c r="H165" s="35" t="n">
        <v>0</v>
      </c>
      <c r="J165" s="13" t="n">
        <v>0</v>
      </c>
      <c r="K165" s="13" t="n">
        <v>0</v>
      </c>
      <c r="M165" s="27"/>
      <c r="N165" s="27"/>
      <c r="O165" s="27"/>
      <c r="Q165" s="27"/>
      <c r="R165" s="27"/>
      <c r="S165" s="27"/>
      <c r="U165" s="21"/>
      <c r="V165" s="21"/>
      <c r="W165" s="21"/>
      <c r="Y165" s="27"/>
      <c r="Z165" s="27"/>
      <c r="AA165" s="27"/>
      <c r="AC165" s="27"/>
      <c r="AD165" s="27"/>
      <c r="AE165" s="27"/>
      <c r="AG165" s="27"/>
      <c r="AH165" s="27"/>
      <c r="AI165" s="27"/>
      <c r="AK165" s="27"/>
      <c r="AL165" s="27"/>
      <c r="AM165" s="27"/>
      <c r="AO165" s="27"/>
      <c r="AP165" s="27"/>
      <c r="AQ165" s="27"/>
      <c r="AS165" s="27"/>
      <c r="AT165" s="27"/>
      <c r="AU165" s="27"/>
      <c r="AW165" s="27"/>
      <c r="AX165" s="27"/>
      <c r="AY165" s="27"/>
      <c r="BA165" s="27"/>
      <c r="BB165" s="27"/>
      <c r="BC165" s="27"/>
      <c r="BE165" s="27"/>
      <c r="BF165" s="27"/>
      <c r="BG165" s="27"/>
      <c r="BI165" s="27"/>
      <c r="BJ165" s="27"/>
      <c r="BK165" s="27"/>
      <c r="BM165" s="27"/>
      <c r="BN165" s="27"/>
      <c r="BO165" s="27"/>
      <c r="BP165" s="1" t="s">
        <v>654</v>
      </c>
      <c r="BQ165" s="1" t="n">
        <v>71611600</v>
      </c>
      <c r="BR165" s="1" t="s">
        <v>655</v>
      </c>
      <c r="BS165" s="28" t="n">
        <v>0.23</v>
      </c>
      <c r="BT165" s="1" t="n">
        <f aca="false">IF(ISBLANK(G165),0,B165)</f>
        <v>0</v>
      </c>
      <c r="BU165" s="1" t="n">
        <f aca="false">IF(BT165=0,0,1)+BU164</f>
        <v>0</v>
      </c>
      <c r="BV165" s="22" t="str">
        <f aca="false">IFERROR(VLOOKUP(BW165,$BP$11:$BS$180,2,0),"")</f>
        <v/>
      </c>
      <c r="BW165" s="22" t="str">
        <f aca="false">IFERROR(INDEX($BT$11:$BT$180,MATCH(ROWS($I$10:I164),$BU$11:$BU$180,0),1),"")</f>
        <v/>
      </c>
      <c r="BX165" s="29" t="str">
        <f aca="false">IFERROR(VLOOKUP(BW165,BP165:BS334,3,0),"")</f>
        <v/>
      </c>
      <c r="BY165" s="30" t="str">
        <f aca="false">IFERROR(VLOOKUP(BW165,$B$11:$K$180,5,0),"")</f>
        <v/>
      </c>
      <c r="BZ165" s="29" t="str">
        <f aca="false">IFERROR(VLOOKUP(BW165,$B$11:$L$180,6,0),"")</f>
        <v/>
      </c>
      <c r="CA165" s="30" t="str">
        <f aca="false">IFERROR(VLOOKUP(BW165,$B$11:$K$180,9,0),"")</f>
        <v/>
      </c>
      <c r="CB165" s="31" t="str">
        <f aca="false">IFERROR(VLOOKUP(BW165,BP165:BS334,4,0),"")</f>
        <v/>
      </c>
      <c r="CC165" s="30" t="str">
        <f aca="false">IFERROR(VLOOKUP(BW165,$B$11:$K$180,10,0),"")</f>
        <v/>
      </c>
      <c r="CD165" s="30" t="str">
        <f aca="false">IFERROR(VLOOKUP(BW165,$B$11:$K$180,7,0),"")</f>
        <v/>
      </c>
    </row>
    <row r="166" customFormat="false" ht="14.75" hidden="false" customHeight="true" outlineLevel="0" collapsed="false">
      <c r="A166" s="37" t="s">
        <v>653</v>
      </c>
      <c r="B166" s="37" t="s">
        <v>657</v>
      </c>
      <c r="C166" s="37" t="s">
        <v>658</v>
      </c>
      <c r="D166" s="38" t="s">
        <v>656</v>
      </c>
      <c r="E166" s="35" t="n">
        <v>0</v>
      </c>
      <c r="F166" s="35" t="n">
        <v>0</v>
      </c>
      <c r="G166" s="26"/>
      <c r="H166" s="35" t="n">
        <v>0</v>
      </c>
      <c r="J166" s="13" t="n">
        <v>0</v>
      </c>
      <c r="K166" s="13" t="n">
        <v>0</v>
      </c>
      <c r="M166" s="27"/>
      <c r="N166" s="27"/>
      <c r="O166" s="27"/>
      <c r="Q166" s="27"/>
      <c r="R166" s="27"/>
      <c r="S166" s="27"/>
      <c r="U166" s="21"/>
      <c r="V166" s="21"/>
      <c r="W166" s="21"/>
      <c r="Y166" s="27"/>
      <c r="Z166" s="27"/>
      <c r="AA166" s="27"/>
      <c r="AC166" s="27"/>
      <c r="AD166" s="27"/>
      <c r="AE166" s="27"/>
      <c r="AG166" s="27"/>
      <c r="AH166" s="27"/>
      <c r="AI166" s="27"/>
      <c r="AK166" s="27"/>
      <c r="AL166" s="27"/>
      <c r="AM166" s="27"/>
      <c r="AO166" s="27"/>
      <c r="AP166" s="27"/>
      <c r="AQ166" s="27"/>
      <c r="AS166" s="27"/>
      <c r="AT166" s="27"/>
      <c r="AU166" s="27"/>
      <c r="AW166" s="27"/>
      <c r="AX166" s="27"/>
      <c r="AY166" s="27"/>
      <c r="BA166" s="27"/>
      <c r="BB166" s="27"/>
      <c r="BC166" s="27"/>
      <c r="BE166" s="27"/>
      <c r="BF166" s="27"/>
      <c r="BG166" s="27"/>
      <c r="BI166" s="27"/>
      <c r="BJ166" s="27"/>
      <c r="BK166" s="27"/>
      <c r="BM166" s="27"/>
      <c r="BN166" s="27"/>
      <c r="BO166" s="27"/>
      <c r="BP166" s="1" t="s">
        <v>657</v>
      </c>
      <c r="BQ166" s="1" t="n">
        <v>71611587</v>
      </c>
      <c r="BR166" s="1" t="s">
        <v>658</v>
      </c>
      <c r="BS166" s="28" t="n">
        <v>0.23</v>
      </c>
      <c r="BT166" s="1" t="n">
        <f aca="false">IF(ISBLANK(G166),0,B166)</f>
        <v>0</v>
      </c>
      <c r="BU166" s="1" t="n">
        <f aca="false">IF(BT166=0,0,1)+BU165</f>
        <v>0</v>
      </c>
      <c r="BV166" s="22" t="str">
        <f aca="false">IFERROR(VLOOKUP(BW166,$BP$11:$BS$180,2,0),"")</f>
        <v/>
      </c>
      <c r="BW166" s="22" t="str">
        <f aca="false">IFERROR(INDEX($BT$11:$BT$180,MATCH(ROWS($I$10:I165),$BU$11:$BU$180,0),1),"")</f>
        <v/>
      </c>
      <c r="BX166" s="29" t="str">
        <f aca="false">IFERROR(VLOOKUP(BW166,BP166:BS335,3,0),"")</f>
        <v/>
      </c>
      <c r="BY166" s="30" t="str">
        <f aca="false">IFERROR(VLOOKUP(BW166,$B$11:$K$180,5,0),"")</f>
        <v/>
      </c>
      <c r="BZ166" s="29" t="str">
        <f aca="false">IFERROR(VLOOKUP(BW166,$B$11:$L$180,6,0),"")</f>
        <v/>
      </c>
      <c r="CA166" s="30" t="str">
        <f aca="false">IFERROR(VLOOKUP(BW166,$B$11:$K$180,9,0),"")</f>
        <v/>
      </c>
      <c r="CB166" s="31" t="str">
        <f aca="false">IFERROR(VLOOKUP(BW166,BP166:BS335,4,0),"")</f>
        <v/>
      </c>
      <c r="CC166" s="30" t="str">
        <f aca="false">IFERROR(VLOOKUP(BW166,$B$11:$K$180,10,0),"")</f>
        <v/>
      </c>
      <c r="CD166" s="30" t="str">
        <f aca="false">IFERROR(VLOOKUP(BW166,$B$11:$K$180,7,0),"")</f>
        <v/>
      </c>
    </row>
    <row r="167" customFormat="false" ht="14.75" hidden="false" customHeight="true" outlineLevel="0" collapsed="false">
      <c r="A167" s="37" t="s">
        <v>653</v>
      </c>
      <c r="B167" s="37" t="s">
        <v>659</v>
      </c>
      <c r="C167" s="37" t="s">
        <v>660</v>
      </c>
      <c r="D167" s="38" t="s">
        <v>656</v>
      </c>
      <c r="E167" s="35" t="n">
        <v>0</v>
      </c>
      <c r="F167" s="35" t="n">
        <v>0</v>
      </c>
      <c r="G167" s="26"/>
      <c r="H167" s="35" t="n">
        <v>0</v>
      </c>
      <c r="J167" s="13" t="n">
        <v>0</v>
      </c>
      <c r="K167" s="13" t="n">
        <v>0</v>
      </c>
      <c r="M167" s="27"/>
      <c r="N167" s="27"/>
      <c r="O167" s="27"/>
      <c r="Q167" s="27"/>
      <c r="R167" s="27"/>
      <c r="S167" s="27"/>
      <c r="U167" s="21"/>
      <c r="V167" s="21"/>
      <c r="W167" s="21"/>
      <c r="Y167" s="27"/>
      <c r="Z167" s="27"/>
      <c r="AA167" s="27"/>
      <c r="AC167" s="27"/>
      <c r="AD167" s="27"/>
      <c r="AE167" s="27"/>
      <c r="AG167" s="27"/>
      <c r="AH167" s="27"/>
      <c r="AI167" s="27"/>
      <c r="AK167" s="27"/>
      <c r="AL167" s="27"/>
      <c r="AM167" s="27"/>
      <c r="AO167" s="27"/>
      <c r="AP167" s="27"/>
      <c r="AQ167" s="27"/>
      <c r="AS167" s="27"/>
      <c r="AT167" s="27"/>
      <c r="AU167" s="27"/>
      <c r="AW167" s="27"/>
      <c r="AX167" s="27"/>
      <c r="AY167" s="27"/>
      <c r="BA167" s="27"/>
      <c r="BB167" s="27"/>
      <c r="BC167" s="27"/>
      <c r="BE167" s="27"/>
      <c r="BF167" s="27"/>
      <c r="BG167" s="27"/>
      <c r="BI167" s="27"/>
      <c r="BJ167" s="27"/>
      <c r="BK167" s="27"/>
      <c r="BM167" s="27"/>
      <c r="BN167" s="27"/>
      <c r="BO167" s="27"/>
      <c r="BP167" s="1" t="s">
        <v>659</v>
      </c>
      <c r="BQ167" s="1" t="n">
        <v>71611593</v>
      </c>
      <c r="BR167" s="1" t="s">
        <v>660</v>
      </c>
      <c r="BS167" s="28" t="n">
        <v>0.23</v>
      </c>
      <c r="BT167" s="1" t="n">
        <f aca="false">IF(ISBLANK(G167),0,B167)</f>
        <v>0</v>
      </c>
      <c r="BU167" s="1" t="n">
        <f aca="false">IF(BT167=0,0,1)+BU166</f>
        <v>0</v>
      </c>
      <c r="BV167" s="22" t="str">
        <f aca="false">IFERROR(VLOOKUP(BW167,$BP$11:$BS$180,2,0),"")</f>
        <v/>
      </c>
      <c r="BW167" s="22" t="str">
        <f aca="false">IFERROR(INDEX($BT$11:$BT$180,MATCH(ROWS($I$10:I166),$BU$11:$BU$180,0),1),"")</f>
        <v/>
      </c>
      <c r="BX167" s="29" t="str">
        <f aca="false">IFERROR(VLOOKUP(BW167,BP167:BS336,3,0),"")</f>
        <v/>
      </c>
      <c r="BY167" s="30" t="str">
        <f aca="false">IFERROR(VLOOKUP(BW167,$B$11:$K$180,5,0),"")</f>
        <v/>
      </c>
      <c r="BZ167" s="29" t="str">
        <f aca="false">IFERROR(VLOOKUP(BW167,$B$11:$L$180,6,0),"")</f>
        <v/>
      </c>
      <c r="CA167" s="30" t="str">
        <f aca="false">IFERROR(VLOOKUP(BW167,$B$11:$K$180,9,0),"")</f>
        <v/>
      </c>
      <c r="CB167" s="31" t="str">
        <f aca="false">IFERROR(VLOOKUP(BW167,BP167:BS336,4,0),"")</f>
        <v/>
      </c>
      <c r="CC167" s="30" t="str">
        <f aca="false">IFERROR(VLOOKUP(BW167,$B$11:$K$180,10,0),"")</f>
        <v/>
      </c>
      <c r="CD167" s="30" t="str">
        <f aca="false">IFERROR(VLOOKUP(BW167,$B$11:$K$180,7,0),"")</f>
        <v/>
      </c>
    </row>
    <row r="168" customFormat="false" ht="14.75" hidden="false" customHeight="true" outlineLevel="0" collapsed="false">
      <c r="A168" s="37" t="s">
        <v>653</v>
      </c>
      <c r="B168" s="37" t="s">
        <v>661</v>
      </c>
      <c r="C168" s="37" t="s">
        <v>662</v>
      </c>
      <c r="D168" s="38" t="s">
        <v>656</v>
      </c>
      <c r="E168" s="35" t="n">
        <v>0</v>
      </c>
      <c r="F168" s="35" t="n">
        <v>0</v>
      </c>
      <c r="G168" s="26"/>
      <c r="H168" s="35" t="n">
        <v>0</v>
      </c>
      <c r="J168" s="13" t="n">
        <v>0</v>
      </c>
      <c r="K168" s="13" t="n">
        <v>0</v>
      </c>
      <c r="M168" s="27"/>
      <c r="N168" s="27"/>
      <c r="O168" s="27"/>
      <c r="Q168" s="27"/>
      <c r="R168" s="27"/>
      <c r="S168" s="27"/>
      <c r="U168" s="21"/>
      <c r="V168" s="21"/>
      <c r="W168" s="21"/>
      <c r="Y168" s="27"/>
      <c r="Z168" s="27"/>
      <c r="AA168" s="27"/>
      <c r="AC168" s="27"/>
      <c r="AD168" s="27"/>
      <c r="AE168" s="27"/>
      <c r="AG168" s="27"/>
      <c r="AH168" s="27"/>
      <c r="AI168" s="27"/>
      <c r="AK168" s="27"/>
      <c r="AL168" s="27"/>
      <c r="AM168" s="27"/>
      <c r="AO168" s="27"/>
      <c r="AP168" s="27"/>
      <c r="AQ168" s="27"/>
      <c r="AS168" s="27"/>
      <c r="AT168" s="27"/>
      <c r="AU168" s="27"/>
      <c r="AW168" s="27"/>
      <c r="AX168" s="27"/>
      <c r="AY168" s="27"/>
      <c r="BA168" s="27"/>
      <c r="BB168" s="27"/>
      <c r="BC168" s="27"/>
      <c r="BE168" s="27"/>
      <c r="BF168" s="27"/>
      <c r="BG168" s="27"/>
      <c r="BI168" s="27"/>
      <c r="BJ168" s="27"/>
      <c r="BK168" s="27"/>
      <c r="BM168" s="27"/>
      <c r="BN168" s="27"/>
      <c r="BO168" s="27"/>
      <c r="BP168" s="1" t="s">
        <v>661</v>
      </c>
      <c r="BQ168" s="1" t="n">
        <v>71611594</v>
      </c>
      <c r="BR168" s="1" t="s">
        <v>662</v>
      </c>
      <c r="BS168" s="28" t="n">
        <v>0.23</v>
      </c>
      <c r="BT168" s="1" t="n">
        <f aca="false">IF(ISBLANK(G168),0,B168)</f>
        <v>0</v>
      </c>
      <c r="BU168" s="1" t="n">
        <f aca="false">IF(BT168=0,0,1)+BU167</f>
        <v>0</v>
      </c>
      <c r="BV168" s="22" t="str">
        <f aca="false">IFERROR(VLOOKUP(BW168,$BP$11:$BS$180,2,0),"")</f>
        <v/>
      </c>
      <c r="BW168" s="22" t="str">
        <f aca="false">IFERROR(INDEX($BT$11:$BT$180,MATCH(ROWS($I$10:I167),$BU$11:$BU$180,0),1),"")</f>
        <v/>
      </c>
      <c r="BX168" s="29" t="str">
        <f aca="false">IFERROR(VLOOKUP(BW168,BP168:BS337,3,0),"")</f>
        <v/>
      </c>
      <c r="BY168" s="30" t="str">
        <f aca="false">IFERROR(VLOOKUP(BW168,$B$11:$K$180,5,0),"")</f>
        <v/>
      </c>
      <c r="BZ168" s="29" t="str">
        <f aca="false">IFERROR(VLOOKUP(BW168,$B$11:$L$180,6,0),"")</f>
        <v/>
      </c>
      <c r="CA168" s="30" t="str">
        <f aca="false">IFERROR(VLOOKUP(BW168,$B$11:$K$180,9,0),"")</f>
        <v/>
      </c>
      <c r="CB168" s="31" t="str">
        <f aca="false">IFERROR(VLOOKUP(BW168,BP168:BS337,4,0),"")</f>
        <v/>
      </c>
      <c r="CC168" s="30" t="str">
        <f aca="false">IFERROR(VLOOKUP(BW168,$B$11:$K$180,10,0),"")</f>
        <v/>
      </c>
      <c r="CD168" s="30" t="str">
        <f aca="false">IFERROR(VLOOKUP(BW168,$B$11:$K$180,7,0),"")</f>
        <v/>
      </c>
    </row>
    <row r="169" customFormat="false" ht="14.75" hidden="false" customHeight="true" outlineLevel="0" collapsed="false">
      <c r="A169" s="37" t="s">
        <v>653</v>
      </c>
      <c r="B169" s="37" t="s">
        <v>663</v>
      </c>
      <c r="C169" s="37" t="s">
        <v>664</v>
      </c>
      <c r="D169" s="38" t="s">
        <v>656</v>
      </c>
      <c r="E169" s="35" t="n">
        <v>0</v>
      </c>
      <c r="F169" s="35" t="n">
        <v>0</v>
      </c>
      <c r="G169" s="26"/>
      <c r="H169" s="35" t="n">
        <v>0</v>
      </c>
      <c r="J169" s="13" t="n">
        <v>0</v>
      </c>
      <c r="K169" s="13" t="n">
        <v>0</v>
      </c>
      <c r="M169" s="27"/>
      <c r="N169" s="27"/>
      <c r="O169" s="27"/>
      <c r="Q169" s="27"/>
      <c r="R169" s="27"/>
      <c r="S169" s="27"/>
      <c r="U169" s="21"/>
      <c r="V169" s="21"/>
      <c r="W169" s="21"/>
      <c r="Y169" s="27"/>
      <c r="Z169" s="27"/>
      <c r="AA169" s="27"/>
      <c r="AC169" s="27"/>
      <c r="AD169" s="27"/>
      <c r="AE169" s="27"/>
      <c r="AG169" s="27"/>
      <c r="AH169" s="27"/>
      <c r="AI169" s="27"/>
      <c r="AK169" s="27"/>
      <c r="AL169" s="27"/>
      <c r="AM169" s="27"/>
      <c r="AO169" s="27"/>
      <c r="AP169" s="27"/>
      <c r="AQ169" s="27"/>
      <c r="AS169" s="27"/>
      <c r="AT169" s="27"/>
      <c r="AU169" s="27"/>
      <c r="AW169" s="27"/>
      <c r="AX169" s="27"/>
      <c r="AY169" s="27"/>
      <c r="BA169" s="27"/>
      <c r="BB169" s="27"/>
      <c r="BC169" s="27"/>
      <c r="BE169" s="27"/>
      <c r="BF169" s="27"/>
      <c r="BG169" s="27"/>
      <c r="BI169" s="27"/>
      <c r="BJ169" s="27"/>
      <c r="BK169" s="27"/>
      <c r="BM169" s="27"/>
      <c r="BN169" s="27"/>
      <c r="BO169" s="27"/>
      <c r="BP169" s="1" t="s">
        <v>663</v>
      </c>
      <c r="BQ169" s="1" t="n">
        <v>71611590</v>
      </c>
      <c r="BR169" s="1" t="s">
        <v>664</v>
      </c>
      <c r="BS169" s="28" t="n">
        <v>0.23</v>
      </c>
      <c r="BT169" s="1" t="n">
        <f aca="false">IF(ISBLANK(G169),0,B169)</f>
        <v>0</v>
      </c>
      <c r="BU169" s="1" t="n">
        <f aca="false">IF(BT169=0,0,1)+BU168</f>
        <v>0</v>
      </c>
      <c r="BV169" s="22" t="str">
        <f aca="false">IFERROR(VLOOKUP(BW169,$BP$11:$BS$180,2,0),"")</f>
        <v/>
      </c>
      <c r="BW169" s="22" t="str">
        <f aca="false">IFERROR(INDEX($BT$11:$BT$180,MATCH(ROWS($I$10:I168),$BU$11:$BU$180,0),1),"")</f>
        <v/>
      </c>
      <c r="BX169" s="29" t="str">
        <f aca="false">IFERROR(VLOOKUP(BW169,BP169:BS338,3,0),"")</f>
        <v/>
      </c>
      <c r="BY169" s="30" t="str">
        <f aca="false">IFERROR(VLOOKUP(BW169,$B$11:$K$180,5,0),"")</f>
        <v/>
      </c>
      <c r="BZ169" s="29" t="str">
        <f aca="false">IFERROR(VLOOKUP(BW169,$B$11:$L$180,6,0),"")</f>
        <v/>
      </c>
      <c r="CA169" s="30" t="str">
        <f aca="false">IFERROR(VLOOKUP(BW169,$B$11:$K$180,9,0),"")</f>
        <v/>
      </c>
      <c r="CB169" s="31" t="str">
        <f aca="false">IFERROR(VLOOKUP(BW169,BP169:BS338,4,0),"")</f>
        <v/>
      </c>
      <c r="CC169" s="30" t="str">
        <f aca="false">IFERROR(VLOOKUP(BW169,$B$11:$K$180,10,0),"")</f>
        <v/>
      </c>
      <c r="CD169" s="30" t="str">
        <f aca="false">IFERROR(VLOOKUP(BW169,$B$11:$K$180,7,0),"")</f>
        <v/>
      </c>
    </row>
    <row r="170" customFormat="false" ht="14.75" hidden="false" customHeight="true" outlineLevel="0" collapsed="false">
      <c r="A170" s="37" t="s">
        <v>653</v>
      </c>
      <c r="B170" s="37" t="s">
        <v>665</v>
      </c>
      <c r="C170" s="37" t="s">
        <v>666</v>
      </c>
      <c r="D170" s="38" t="s">
        <v>656</v>
      </c>
      <c r="E170" s="35" t="n">
        <v>0</v>
      </c>
      <c r="F170" s="35" t="n">
        <v>0</v>
      </c>
      <c r="G170" s="26"/>
      <c r="H170" s="35" t="n">
        <v>0</v>
      </c>
      <c r="J170" s="13" t="n">
        <v>0</v>
      </c>
      <c r="K170" s="13" t="n">
        <v>0</v>
      </c>
      <c r="M170" s="27"/>
      <c r="N170" s="27"/>
      <c r="O170" s="27"/>
      <c r="Q170" s="27"/>
      <c r="R170" s="27"/>
      <c r="S170" s="27"/>
      <c r="U170" s="21"/>
      <c r="V170" s="21"/>
      <c r="W170" s="21"/>
      <c r="Y170" s="27"/>
      <c r="Z170" s="27"/>
      <c r="AA170" s="27"/>
      <c r="AC170" s="27"/>
      <c r="AD170" s="27"/>
      <c r="AE170" s="27"/>
      <c r="AG170" s="27"/>
      <c r="AH170" s="27"/>
      <c r="AI170" s="27"/>
      <c r="AK170" s="27"/>
      <c r="AL170" s="27"/>
      <c r="AM170" s="27"/>
      <c r="AO170" s="27"/>
      <c r="AP170" s="27"/>
      <c r="AQ170" s="27"/>
      <c r="AS170" s="27"/>
      <c r="AT170" s="27"/>
      <c r="AU170" s="27"/>
      <c r="AW170" s="27"/>
      <c r="AX170" s="27"/>
      <c r="AY170" s="27"/>
      <c r="BA170" s="27"/>
      <c r="BB170" s="27"/>
      <c r="BC170" s="27"/>
      <c r="BE170" s="27"/>
      <c r="BF170" s="27"/>
      <c r="BG170" s="27"/>
      <c r="BI170" s="27"/>
      <c r="BJ170" s="27"/>
      <c r="BK170" s="27"/>
      <c r="BM170" s="27"/>
      <c r="BN170" s="27"/>
      <c r="BO170" s="27"/>
      <c r="BP170" s="1" t="s">
        <v>665</v>
      </c>
      <c r="BQ170" s="1" t="n">
        <v>71611591</v>
      </c>
      <c r="BR170" s="1" t="s">
        <v>666</v>
      </c>
      <c r="BS170" s="28" t="n">
        <v>0.23</v>
      </c>
      <c r="BT170" s="1" t="n">
        <f aca="false">IF(ISBLANK(G170),0,B170)</f>
        <v>0</v>
      </c>
      <c r="BU170" s="1" t="n">
        <f aca="false">IF(BT170=0,0,1)+BU169</f>
        <v>0</v>
      </c>
      <c r="BV170" s="22" t="str">
        <f aca="false">IFERROR(VLOOKUP(BW170,$BP$11:$BS$180,2,0),"")</f>
        <v/>
      </c>
      <c r="BW170" s="22" t="str">
        <f aca="false">IFERROR(INDEX($BT$11:$BT$180,MATCH(ROWS($I$10:I169),$BU$11:$BU$180,0),1),"")</f>
        <v/>
      </c>
      <c r="BX170" s="29" t="str">
        <f aca="false">IFERROR(VLOOKUP(BW170,BP170:BS339,3,0),"")</f>
        <v/>
      </c>
      <c r="BY170" s="30" t="str">
        <f aca="false">IFERROR(VLOOKUP(BW170,$B$11:$K$180,5,0),"")</f>
        <v/>
      </c>
      <c r="BZ170" s="29" t="str">
        <f aca="false">IFERROR(VLOOKUP(BW170,$B$11:$L$180,6,0),"")</f>
        <v/>
      </c>
      <c r="CA170" s="30" t="str">
        <f aca="false">IFERROR(VLOOKUP(BW170,$B$11:$K$180,9,0),"")</f>
        <v/>
      </c>
      <c r="CB170" s="31" t="str">
        <f aca="false">IFERROR(VLOOKUP(BW170,BP170:BS339,4,0),"")</f>
        <v/>
      </c>
      <c r="CC170" s="30" t="str">
        <f aca="false">IFERROR(VLOOKUP(BW170,$B$11:$K$180,10,0),"")</f>
        <v/>
      </c>
      <c r="CD170" s="30" t="str">
        <f aca="false">IFERROR(VLOOKUP(BW170,$B$11:$K$180,7,0),"")</f>
        <v/>
      </c>
    </row>
    <row r="171" customFormat="false" ht="14.75" hidden="false" customHeight="true" outlineLevel="0" collapsed="false">
      <c r="A171" s="37" t="s">
        <v>653</v>
      </c>
      <c r="B171" s="37" t="s">
        <v>667</v>
      </c>
      <c r="C171" s="37" t="s">
        <v>668</v>
      </c>
      <c r="D171" s="38" t="s">
        <v>656</v>
      </c>
      <c r="E171" s="35" t="n">
        <v>0</v>
      </c>
      <c r="F171" s="35" t="n">
        <v>0</v>
      </c>
      <c r="G171" s="26"/>
      <c r="H171" s="35" t="n">
        <v>0</v>
      </c>
      <c r="J171" s="13" t="n">
        <v>0</v>
      </c>
      <c r="K171" s="13" t="n">
        <v>0</v>
      </c>
      <c r="M171" s="27"/>
      <c r="N171" s="27"/>
      <c r="O171" s="27"/>
      <c r="Q171" s="27"/>
      <c r="R171" s="27"/>
      <c r="S171" s="27"/>
      <c r="U171" s="21"/>
      <c r="V171" s="21"/>
      <c r="W171" s="21"/>
      <c r="Y171" s="27"/>
      <c r="Z171" s="27"/>
      <c r="AA171" s="27"/>
      <c r="AC171" s="27"/>
      <c r="AD171" s="27"/>
      <c r="AE171" s="27"/>
      <c r="AG171" s="27"/>
      <c r="AH171" s="27"/>
      <c r="AI171" s="27"/>
      <c r="AK171" s="27"/>
      <c r="AL171" s="27"/>
      <c r="AM171" s="27"/>
      <c r="AO171" s="27"/>
      <c r="AP171" s="27"/>
      <c r="AQ171" s="27"/>
      <c r="AS171" s="27"/>
      <c r="AT171" s="27"/>
      <c r="AU171" s="27"/>
      <c r="AW171" s="27"/>
      <c r="AX171" s="27"/>
      <c r="AY171" s="27"/>
      <c r="BA171" s="27"/>
      <c r="BB171" s="27"/>
      <c r="BC171" s="27"/>
      <c r="BE171" s="27"/>
      <c r="BF171" s="27"/>
      <c r="BG171" s="27"/>
      <c r="BI171" s="27"/>
      <c r="BJ171" s="27"/>
      <c r="BK171" s="27"/>
      <c r="BM171" s="27"/>
      <c r="BN171" s="27"/>
      <c r="BO171" s="27"/>
      <c r="BP171" s="1" t="s">
        <v>667</v>
      </c>
      <c r="BQ171" s="1" t="n">
        <v>71611612</v>
      </c>
      <c r="BR171" s="1" t="s">
        <v>668</v>
      </c>
      <c r="BS171" s="28" t="n">
        <v>0.23</v>
      </c>
      <c r="BT171" s="1" t="n">
        <f aca="false">IF(ISBLANK(G171),0,B171)</f>
        <v>0</v>
      </c>
      <c r="BU171" s="1" t="n">
        <f aca="false">IF(BT171=0,0,1)+BU170</f>
        <v>0</v>
      </c>
      <c r="BV171" s="22" t="str">
        <f aca="false">IFERROR(VLOOKUP(BW171,$BP$11:$BS$180,2,0),"")</f>
        <v/>
      </c>
      <c r="BW171" s="22" t="str">
        <f aca="false">IFERROR(INDEX($BT$11:$BT$180,MATCH(ROWS($I$10:I170),$BU$11:$BU$180,0),1),"")</f>
        <v/>
      </c>
      <c r="BX171" s="29" t="str">
        <f aca="false">IFERROR(VLOOKUP(BW171,BP171:BS340,3,0),"")</f>
        <v/>
      </c>
      <c r="BY171" s="30" t="str">
        <f aca="false">IFERROR(VLOOKUP(BW171,$B$11:$K$180,5,0),"")</f>
        <v/>
      </c>
      <c r="BZ171" s="29" t="str">
        <f aca="false">IFERROR(VLOOKUP(BW171,$B$11:$L$180,6,0),"")</f>
        <v/>
      </c>
      <c r="CA171" s="30" t="str">
        <f aca="false">IFERROR(VLOOKUP(BW171,$B$11:$K$180,9,0),"")</f>
        <v/>
      </c>
      <c r="CB171" s="31" t="str">
        <f aca="false">IFERROR(VLOOKUP(BW171,BP171:BS340,4,0),"")</f>
        <v/>
      </c>
      <c r="CC171" s="30" t="str">
        <f aca="false">IFERROR(VLOOKUP(BW171,$B$11:$K$180,10,0),"")</f>
        <v/>
      </c>
      <c r="CD171" s="30" t="str">
        <f aca="false">IFERROR(VLOOKUP(BW171,$B$11:$K$180,7,0),"")</f>
        <v/>
      </c>
    </row>
    <row r="172" customFormat="false" ht="14.75" hidden="false" customHeight="true" outlineLevel="0" collapsed="false">
      <c r="A172" s="37" t="s">
        <v>653</v>
      </c>
      <c r="B172" s="37" t="s">
        <v>669</v>
      </c>
      <c r="C172" s="37" t="s">
        <v>670</v>
      </c>
      <c r="D172" s="38" t="s">
        <v>656</v>
      </c>
      <c r="E172" s="35" t="n">
        <v>0</v>
      </c>
      <c r="F172" s="35" t="n">
        <v>0</v>
      </c>
      <c r="G172" s="26"/>
      <c r="H172" s="35" t="n">
        <v>0</v>
      </c>
      <c r="J172" s="13" t="n">
        <v>0</v>
      </c>
      <c r="K172" s="13" t="n">
        <v>0</v>
      </c>
      <c r="M172" s="27"/>
      <c r="N172" s="27"/>
      <c r="O172" s="27"/>
      <c r="Q172" s="27"/>
      <c r="R172" s="27"/>
      <c r="S172" s="27"/>
      <c r="U172" s="21"/>
      <c r="V172" s="21"/>
      <c r="W172" s="21"/>
      <c r="Y172" s="27"/>
      <c r="Z172" s="27"/>
      <c r="AA172" s="27"/>
      <c r="AC172" s="27"/>
      <c r="AD172" s="27"/>
      <c r="AE172" s="27"/>
      <c r="AG172" s="27"/>
      <c r="AH172" s="27"/>
      <c r="AI172" s="27"/>
      <c r="AK172" s="27"/>
      <c r="AL172" s="27"/>
      <c r="AM172" s="27"/>
      <c r="AO172" s="27"/>
      <c r="AP172" s="27"/>
      <c r="AQ172" s="27"/>
      <c r="AS172" s="27"/>
      <c r="AT172" s="27"/>
      <c r="AU172" s="27"/>
      <c r="AW172" s="27"/>
      <c r="AX172" s="27"/>
      <c r="AY172" s="27"/>
      <c r="BA172" s="27"/>
      <c r="BB172" s="27"/>
      <c r="BC172" s="27"/>
      <c r="BE172" s="27"/>
      <c r="BF172" s="27"/>
      <c r="BG172" s="27"/>
      <c r="BI172" s="27"/>
      <c r="BJ172" s="27"/>
      <c r="BK172" s="27"/>
      <c r="BM172" s="27"/>
      <c r="BN172" s="27"/>
      <c r="BO172" s="27"/>
      <c r="BP172" s="1" t="s">
        <v>669</v>
      </c>
      <c r="BQ172" s="1" t="n">
        <v>71611589</v>
      </c>
      <c r="BR172" s="1" t="s">
        <v>670</v>
      </c>
      <c r="BS172" s="28" t="n">
        <v>0.23</v>
      </c>
      <c r="BT172" s="1" t="n">
        <f aca="false">IF(ISBLANK(G172),0,B172)</f>
        <v>0</v>
      </c>
      <c r="BU172" s="1" t="n">
        <f aca="false">IF(BT172=0,0,1)+BU171</f>
        <v>0</v>
      </c>
      <c r="BV172" s="22" t="str">
        <f aca="false">IFERROR(VLOOKUP(BW172,$BP$11:$BS$180,2,0),"")</f>
        <v/>
      </c>
      <c r="BW172" s="22" t="str">
        <f aca="false">IFERROR(INDEX($BT$11:$BT$180,MATCH(ROWS($I$10:I171),$BU$11:$BU$180,0),1),"")</f>
        <v/>
      </c>
      <c r="BX172" s="29" t="str">
        <f aca="false">IFERROR(VLOOKUP(BW172,BP172:BS341,3,0),"")</f>
        <v/>
      </c>
      <c r="BY172" s="30" t="str">
        <f aca="false">IFERROR(VLOOKUP(BW172,$B$11:$K$180,5,0),"")</f>
        <v/>
      </c>
      <c r="BZ172" s="29" t="str">
        <f aca="false">IFERROR(VLOOKUP(BW172,$B$11:$L$180,6,0),"")</f>
        <v/>
      </c>
      <c r="CA172" s="30" t="str">
        <f aca="false">IFERROR(VLOOKUP(BW172,$B$11:$K$180,9,0),"")</f>
        <v/>
      </c>
      <c r="CB172" s="31" t="str">
        <f aca="false">IFERROR(VLOOKUP(BW172,BP172:BS341,4,0),"")</f>
        <v/>
      </c>
      <c r="CC172" s="30" t="str">
        <f aca="false">IFERROR(VLOOKUP(BW172,$B$11:$K$180,10,0),"")</f>
        <v/>
      </c>
      <c r="CD172" s="30" t="str">
        <f aca="false">IFERROR(VLOOKUP(BW172,$B$11:$K$180,7,0),"")</f>
        <v/>
      </c>
    </row>
    <row r="173" customFormat="false" ht="14.75" hidden="false" customHeight="true" outlineLevel="0" collapsed="false">
      <c r="A173" s="37" t="s">
        <v>653</v>
      </c>
      <c r="B173" s="37" t="s">
        <v>671</v>
      </c>
      <c r="C173" s="37" t="s">
        <v>672</v>
      </c>
      <c r="D173" s="38" t="s">
        <v>656</v>
      </c>
      <c r="E173" s="35" t="n">
        <v>0</v>
      </c>
      <c r="F173" s="35" t="n">
        <v>0</v>
      </c>
      <c r="G173" s="26"/>
      <c r="H173" s="35" t="n">
        <v>0</v>
      </c>
      <c r="J173" s="13" t="n">
        <v>0</v>
      </c>
      <c r="K173" s="13" t="n">
        <v>0</v>
      </c>
      <c r="M173" s="27"/>
      <c r="N173" s="27"/>
      <c r="O173" s="27"/>
      <c r="Q173" s="27"/>
      <c r="R173" s="27"/>
      <c r="S173" s="27"/>
      <c r="U173" s="21"/>
      <c r="V173" s="21"/>
      <c r="W173" s="21"/>
      <c r="Y173" s="27"/>
      <c r="Z173" s="27"/>
      <c r="AA173" s="27"/>
      <c r="AC173" s="27"/>
      <c r="AD173" s="27"/>
      <c r="AE173" s="27"/>
      <c r="AG173" s="27"/>
      <c r="AH173" s="27"/>
      <c r="AI173" s="27"/>
      <c r="AK173" s="27"/>
      <c r="AL173" s="27"/>
      <c r="AM173" s="27"/>
      <c r="AO173" s="27"/>
      <c r="AP173" s="27"/>
      <c r="AQ173" s="27"/>
      <c r="AS173" s="27"/>
      <c r="AT173" s="27"/>
      <c r="AU173" s="27"/>
      <c r="AW173" s="27"/>
      <c r="AX173" s="27"/>
      <c r="AY173" s="27"/>
      <c r="BA173" s="27"/>
      <c r="BB173" s="27"/>
      <c r="BC173" s="27"/>
      <c r="BE173" s="27"/>
      <c r="BF173" s="27"/>
      <c r="BG173" s="27"/>
      <c r="BI173" s="27"/>
      <c r="BJ173" s="27"/>
      <c r="BK173" s="27"/>
      <c r="BM173" s="27"/>
      <c r="BN173" s="27"/>
      <c r="BO173" s="27"/>
      <c r="BP173" s="1" t="s">
        <v>671</v>
      </c>
      <c r="BQ173" s="1" t="n">
        <v>71611585</v>
      </c>
      <c r="BR173" s="1" t="s">
        <v>672</v>
      </c>
      <c r="BS173" s="28" t="n">
        <v>0.23</v>
      </c>
      <c r="BT173" s="1" t="n">
        <f aca="false">IF(ISBLANK(G173),0,B173)</f>
        <v>0</v>
      </c>
      <c r="BU173" s="1" t="n">
        <f aca="false">IF(BT173=0,0,1)+BU172</f>
        <v>0</v>
      </c>
      <c r="BV173" s="22" t="str">
        <f aca="false">IFERROR(VLOOKUP(BW173,$BP$11:$BS$180,2,0),"")</f>
        <v/>
      </c>
      <c r="BW173" s="22" t="str">
        <f aca="false">IFERROR(INDEX($BT$11:$BT$180,MATCH(ROWS($I$10:I172),$BU$11:$BU$180,0),1),"")</f>
        <v/>
      </c>
      <c r="BX173" s="29" t="str">
        <f aca="false">IFERROR(VLOOKUP(BW173,BP173:BS342,3,0),"")</f>
        <v/>
      </c>
      <c r="BY173" s="30" t="str">
        <f aca="false">IFERROR(VLOOKUP(BW173,$B$11:$K$180,5,0),"")</f>
        <v/>
      </c>
      <c r="BZ173" s="29" t="str">
        <f aca="false">IFERROR(VLOOKUP(BW173,$B$11:$L$180,6,0),"")</f>
        <v/>
      </c>
      <c r="CA173" s="30" t="str">
        <f aca="false">IFERROR(VLOOKUP(BW173,$B$11:$K$180,9,0),"")</f>
        <v/>
      </c>
      <c r="CB173" s="31" t="str">
        <f aca="false">IFERROR(VLOOKUP(BW173,BP173:BS342,4,0),"")</f>
        <v/>
      </c>
      <c r="CC173" s="30" t="str">
        <f aca="false">IFERROR(VLOOKUP(BW173,$B$11:$K$180,10,0),"")</f>
        <v/>
      </c>
      <c r="CD173" s="30" t="str">
        <f aca="false">IFERROR(VLOOKUP(BW173,$B$11:$K$180,7,0),"")</f>
        <v/>
      </c>
    </row>
    <row r="174" customFormat="false" ht="14.75" hidden="false" customHeight="true" outlineLevel="0" collapsed="false">
      <c r="A174" s="37" t="s">
        <v>653</v>
      </c>
      <c r="B174" s="37" t="s">
        <v>673</v>
      </c>
      <c r="C174" s="37" t="s">
        <v>674</v>
      </c>
      <c r="D174" s="38" t="s">
        <v>656</v>
      </c>
      <c r="E174" s="35" t="n">
        <v>0</v>
      </c>
      <c r="F174" s="35" t="n">
        <v>0</v>
      </c>
      <c r="G174" s="26"/>
      <c r="H174" s="35" t="n">
        <v>0</v>
      </c>
      <c r="J174" s="13" t="n">
        <v>0</v>
      </c>
      <c r="K174" s="13" t="n">
        <v>0</v>
      </c>
      <c r="M174" s="27"/>
      <c r="N174" s="27"/>
      <c r="O174" s="27"/>
      <c r="Q174" s="27"/>
      <c r="R174" s="27"/>
      <c r="S174" s="27"/>
      <c r="U174" s="21"/>
      <c r="V174" s="21"/>
      <c r="W174" s="21"/>
      <c r="Y174" s="27"/>
      <c r="Z174" s="27"/>
      <c r="AA174" s="27"/>
      <c r="AC174" s="27"/>
      <c r="AD174" s="27"/>
      <c r="AE174" s="27"/>
      <c r="AG174" s="27"/>
      <c r="AH174" s="27"/>
      <c r="AI174" s="27"/>
      <c r="AK174" s="27"/>
      <c r="AL174" s="27"/>
      <c r="AM174" s="27"/>
      <c r="AO174" s="27"/>
      <c r="AP174" s="27"/>
      <c r="AQ174" s="27"/>
      <c r="AS174" s="27"/>
      <c r="AT174" s="27"/>
      <c r="AU174" s="27"/>
      <c r="AW174" s="27"/>
      <c r="AX174" s="27"/>
      <c r="AY174" s="27"/>
      <c r="BA174" s="27"/>
      <c r="BB174" s="27"/>
      <c r="BC174" s="27"/>
      <c r="BE174" s="27"/>
      <c r="BF174" s="27"/>
      <c r="BG174" s="27"/>
      <c r="BI174" s="27"/>
      <c r="BJ174" s="27"/>
      <c r="BK174" s="27"/>
      <c r="BM174" s="27"/>
      <c r="BN174" s="27"/>
      <c r="BO174" s="27"/>
      <c r="BP174" s="1" t="s">
        <v>673</v>
      </c>
      <c r="BQ174" s="1" t="n">
        <v>71611592</v>
      </c>
      <c r="BR174" s="1" t="s">
        <v>674</v>
      </c>
      <c r="BS174" s="28" t="n">
        <v>0.23</v>
      </c>
      <c r="BT174" s="1" t="n">
        <f aca="false">IF(ISBLANK(G174),0,B174)</f>
        <v>0</v>
      </c>
      <c r="BU174" s="1" t="n">
        <f aca="false">IF(BT174=0,0,1)+BU173</f>
        <v>0</v>
      </c>
      <c r="BV174" s="22" t="str">
        <f aca="false">IFERROR(VLOOKUP(BW174,$BP$11:$BS$180,2,0),"")</f>
        <v/>
      </c>
      <c r="BW174" s="22" t="str">
        <f aca="false">IFERROR(INDEX($BT$11:$BT$180,MATCH(ROWS($I$10:I173),$BU$11:$BU$180,0),1),"")</f>
        <v/>
      </c>
      <c r="BX174" s="29" t="str">
        <f aca="false">IFERROR(VLOOKUP(BW174,BP174:BS343,3,0),"")</f>
        <v/>
      </c>
      <c r="BY174" s="30" t="str">
        <f aca="false">IFERROR(VLOOKUP(BW174,$B$11:$K$180,5,0),"")</f>
        <v/>
      </c>
      <c r="BZ174" s="29" t="str">
        <f aca="false">IFERROR(VLOOKUP(BW174,$B$11:$L$180,6,0),"")</f>
        <v/>
      </c>
      <c r="CA174" s="30" t="str">
        <f aca="false">IFERROR(VLOOKUP(BW174,$B$11:$K$180,9,0),"")</f>
        <v/>
      </c>
      <c r="CB174" s="31" t="str">
        <f aca="false">IFERROR(VLOOKUP(BW174,BP174:BS343,4,0),"")</f>
        <v/>
      </c>
      <c r="CC174" s="30" t="str">
        <f aca="false">IFERROR(VLOOKUP(BW174,$B$11:$K$180,10,0),"")</f>
        <v/>
      </c>
      <c r="CD174" s="30" t="str">
        <f aca="false">IFERROR(VLOOKUP(BW174,$B$11:$K$180,7,0),"")</f>
        <v/>
      </c>
    </row>
    <row r="175" customFormat="false" ht="14.75" hidden="false" customHeight="true" outlineLevel="0" collapsed="false">
      <c r="A175" s="37" t="s">
        <v>653</v>
      </c>
      <c r="B175" s="37" t="s">
        <v>675</v>
      </c>
      <c r="C175" s="37" t="s">
        <v>676</v>
      </c>
      <c r="D175" s="38" t="s">
        <v>656</v>
      </c>
      <c r="E175" s="35" t="n">
        <v>0</v>
      </c>
      <c r="F175" s="35" t="n">
        <v>0</v>
      </c>
      <c r="G175" s="26"/>
      <c r="H175" s="35" t="n">
        <v>0</v>
      </c>
      <c r="J175" s="13" t="n">
        <v>0</v>
      </c>
      <c r="K175" s="13" t="n">
        <v>0</v>
      </c>
      <c r="M175" s="27"/>
      <c r="N175" s="27"/>
      <c r="O175" s="27"/>
      <c r="Q175" s="27"/>
      <c r="R175" s="27"/>
      <c r="S175" s="27"/>
      <c r="U175" s="21"/>
      <c r="V175" s="21"/>
      <c r="W175" s="21"/>
      <c r="Y175" s="27"/>
      <c r="Z175" s="27"/>
      <c r="AA175" s="27"/>
      <c r="AC175" s="27"/>
      <c r="AD175" s="27"/>
      <c r="AE175" s="27"/>
      <c r="AG175" s="27"/>
      <c r="AH175" s="27"/>
      <c r="AI175" s="27"/>
      <c r="AK175" s="27"/>
      <c r="AL175" s="27"/>
      <c r="AM175" s="27"/>
      <c r="AO175" s="27"/>
      <c r="AP175" s="27"/>
      <c r="AQ175" s="27"/>
      <c r="AS175" s="27"/>
      <c r="AT175" s="27"/>
      <c r="AU175" s="27"/>
      <c r="AW175" s="27"/>
      <c r="AX175" s="27"/>
      <c r="AY175" s="27"/>
      <c r="BA175" s="27"/>
      <c r="BB175" s="27"/>
      <c r="BC175" s="27"/>
      <c r="BE175" s="27"/>
      <c r="BF175" s="27"/>
      <c r="BG175" s="27"/>
      <c r="BI175" s="27"/>
      <c r="BJ175" s="27"/>
      <c r="BK175" s="27"/>
      <c r="BM175" s="27"/>
      <c r="BN175" s="27"/>
      <c r="BO175" s="27"/>
      <c r="BP175" s="1" t="s">
        <v>675</v>
      </c>
      <c r="BQ175" s="1" t="n">
        <v>71610550</v>
      </c>
      <c r="BR175" s="1" t="s">
        <v>676</v>
      </c>
      <c r="BS175" s="28" t="n">
        <v>0.23</v>
      </c>
      <c r="BT175" s="1" t="n">
        <f aca="false">IF(ISBLANK(G175),0,B175)</f>
        <v>0</v>
      </c>
      <c r="BU175" s="1" t="n">
        <f aca="false">IF(BT175=0,0,1)+BU174</f>
        <v>0</v>
      </c>
      <c r="BV175" s="22" t="str">
        <f aca="false">IFERROR(VLOOKUP(BW175,$BP$11:$BS$180,2,0),"")</f>
        <v/>
      </c>
      <c r="BW175" s="22" t="str">
        <f aca="false">IFERROR(INDEX($BT$11:$BT$180,MATCH(ROWS($I$10:I174),$BU$11:$BU$180,0),1),"")</f>
        <v/>
      </c>
      <c r="BX175" s="29" t="str">
        <f aca="false">IFERROR(VLOOKUP(BW175,BP175:BS344,3,0),"")</f>
        <v/>
      </c>
      <c r="BY175" s="30" t="str">
        <f aca="false">IFERROR(VLOOKUP(BW175,$B$11:$K$180,5,0),"")</f>
        <v/>
      </c>
      <c r="BZ175" s="29" t="str">
        <f aca="false">IFERROR(VLOOKUP(BW175,$B$11:$L$180,6,0),"")</f>
        <v/>
      </c>
      <c r="CA175" s="30" t="str">
        <f aca="false">IFERROR(VLOOKUP(BW175,$B$11:$K$180,9,0),"")</f>
        <v/>
      </c>
      <c r="CB175" s="31" t="str">
        <f aca="false">IFERROR(VLOOKUP(BW175,BP175:BS344,4,0),"")</f>
        <v/>
      </c>
      <c r="CC175" s="30" t="str">
        <f aca="false">IFERROR(VLOOKUP(BW175,$B$11:$K$180,10,0),"")</f>
        <v/>
      </c>
      <c r="CD175" s="30" t="str">
        <f aca="false">IFERROR(VLOOKUP(BW175,$B$11:$K$180,7,0),"")</f>
        <v/>
      </c>
    </row>
    <row r="176" customFormat="false" ht="14.75" hidden="false" customHeight="true" outlineLevel="0" collapsed="false">
      <c r="A176" s="37" t="s">
        <v>653</v>
      </c>
      <c r="B176" s="37" t="s">
        <v>677</v>
      </c>
      <c r="C176" s="37" t="s">
        <v>678</v>
      </c>
      <c r="D176" s="38" t="s">
        <v>656</v>
      </c>
      <c r="E176" s="35" t="n">
        <v>0</v>
      </c>
      <c r="F176" s="35" t="n">
        <v>0</v>
      </c>
      <c r="G176" s="26"/>
      <c r="H176" s="35" t="n">
        <v>0</v>
      </c>
      <c r="J176" s="13" t="n">
        <v>0</v>
      </c>
      <c r="K176" s="13" t="n">
        <v>0</v>
      </c>
      <c r="M176" s="27"/>
      <c r="N176" s="27"/>
      <c r="O176" s="27"/>
      <c r="Q176" s="27"/>
      <c r="R176" s="27"/>
      <c r="S176" s="27"/>
      <c r="U176" s="21"/>
      <c r="V176" s="21"/>
      <c r="W176" s="21"/>
      <c r="Y176" s="27"/>
      <c r="Z176" s="27"/>
      <c r="AA176" s="27"/>
      <c r="AC176" s="27"/>
      <c r="AD176" s="27"/>
      <c r="AE176" s="27"/>
      <c r="AG176" s="27"/>
      <c r="AH176" s="27"/>
      <c r="AI176" s="27"/>
      <c r="AK176" s="27"/>
      <c r="AL176" s="27"/>
      <c r="AM176" s="27"/>
      <c r="AO176" s="27"/>
      <c r="AP176" s="27"/>
      <c r="AQ176" s="27"/>
      <c r="AS176" s="27"/>
      <c r="AT176" s="27"/>
      <c r="AU176" s="27"/>
      <c r="AW176" s="27"/>
      <c r="AX176" s="27"/>
      <c r="AY176" s="27"/>
      <c r="BA176" s="27"/>
      <c r="BB176" s="27"/>
      <c r="BC176" s="27"/>
      <c r="BE176" s="27"/>
      <c r="BF176" s="27"/>
      <c r="BG176" s="27"/>
      <c r="BI176" s="27"/>
      <c r="BJ176" s="27"/>
      <c r="BK176" s="27"/>
      <c r="BM176" s="27"/>
      <c r="BN176" s="27"/>
      <c r="BO176" s="27"/>
      <c r="BP176" s="1" t="s">
        <v>677</v>
      </c>
      <c r="BQ176" s="1" t="n">
        <v>71611599</v>
      </c>
      <c r="BR176" s="1" t="s">
        <v>678</v>
      </c>
      <c r="BS176" s="28" t="n">
        <v>0.23</v>
      </c>
      <c r="BT176" s="1" t="n">
        <f aca="false">IF(ISBLANK(G176),0,B176)</f>
        <v>0</v>
      </c>
      <c r="BU176" s="1" t="n">
        <f aca="false">IF(BT176=0,0,1)+BU175</f>
        <v>0</v>
      </c>
      <c r="BV176" s="22" t="str">
        <f aca="false">IFERROR(VLOOKUP(BW176,$BP$11:$BS$180,2,0),"")</f>
        <v/>
      </c>
      <c r="BW176" s="22" t="str">
        <f aca="false">IFERROR(INDEX($BT$11:$BT$180,MATCH(ROWS($I$10:I175),$BU$11:$BU$180,0),1),"")</f>
        <v/>
      </c>
      <c r="BX176" s="29" t="str">
        <f aca="false">IFERROR(VLOOKUP(BW176,BP176:BS345,3,0),"")</f>
        <v/>
      </c>
      <c r="BY176" s="30" t="str">
        <f aca="false">IFERROR(VLOOKUP(BW176,$B$11:$K$180,5,0),"")</f>
        <v/>
      </c>
      <c r="BZ176" s="29" t="str">
        <f aca="false">IFERROR(VLOOKUP(BW176,$B$11:$L$180,6,0),"")</f>
        <v/>
      </c>
      <c r="CA176" s="30" t="str">
        <f aca="false">IFERROR(VLOOKUP(BW176,$B$11:$K$180,9,0),"")</f>
        <v/>
      </c>
      <c r="CB176" s="31" t="str">
        <f aca="false">IFERROR(VLOOKUP(BW176,BP176:BS345,4,0),"")</f>
        <v/>
      </c>
      <c r="CC176" s="30" t="str">
        <f aca="false">IFERROR(VLOOKUP(BW176,$B$11:$K$180,10,0),"")</f>
        <v/>
      </c>
      <c r="CD176" s="30" t="str">
        <f aca="false">IFERROR(VLOOKUP(BW176,$B$11:$K$180,7,0),"")</f>
        <v/>
      </c>
    </row>
    <row r="177" customFormat="false" ht="14.75" hidden="false" customHeight="true" outlineLevel="0" collapsed="false">
      <c r="A177" s="37" t="s">
        <v>653</v>
      </c>
      <c r="B177" s="37" t="s">
        <v>679</v>
      </c>
      <c r="C177" s="37" t="s">
        <v>680</v>
      </c>
      <c r="D177" s="38" t="s">
        <v>656</v>
      </c>
      <c r="E177" s="35" t="n">
        <v>0</v>
      </c>
      <c r="F177" s="35" t="n">
        <v>0</v>
      </c>
      <c r="G177" s="26"/>
      <c r="H177" s="35" t="n">
        <v>0</v>
      </c>
      <c r="J177" s="13" t="n">
        <v>0</v>
      </c>
      <c r="K177" s="13" t="n">
        <v>0</v>
      </c>
      <c r="M177" s="27"/>
      <c r="N177" s="27"/>
      <c r="O177" s="27"/>
      <c r="Q177" s="27"/>
      <c r="R177" s="27"/>
      <c r="S177" s="27"/>
      <c r="U177" s="21"/>
      <c r="V177" s="21"/>
      <c r="W177" s="21"/>
      <c r="Y177" s="27"/>
      <c r="Z177" s="27"/>
      <c r="AA177" s="27"/>
      <c r="AC177" s="27"/>
      <c r="AD177" s="27"/>
      <c r="AE177" s="27"/>
      <c r="AG177" s="27"/>
      <c r="AH177" s="27"/>
      <c r="AI177" s="27"/>
      <c r="AK177" s="27"/>
      <c r="AL177" s="27"/>
      <c r="AM177" s="27"/>
      <c r="AO177" s="27"/>
      <c r="AP177" s="27"/>
      <c r="AQ177" s="27"/>
      <c r="AS177" s="27"/>
      <c r="AT177" s="27"/>
      <c r="AU177" s="27"/>
      <c r="AW177" s="27"/>
      <c r="AX177" s="27"/>
      <c r="AY177" s="27"/>
      <c r="BA177" s="27"/>
      <c r="BB177" s="27"/>
      <c r="BC177" s="27"/>
      <c r="BE177" s="27"/>
      <c r="BF177" s="27"/>
      <c r="BG177" s="27"/>
      <c r="BI177" s="27"/>
      <c r="BJ177" s="27"/>
      <c r="BK177" s="27"/>
      <c r="BM177" s="27"/>
      <c r="BN177" s="27"/>
      <c r="BO177" s="27"/>
      <c r="BP177" s="1" t="s">
        <v>679</v>
      </c>
      <c r="BQ177" s="1" t="n">
        <v>71611595</v>
      </c>
      <c r="BR177" s="1" t="s">
        <v>680</v>
      </c>
      <c r="BS177" s="28" t="n">
        <v>0.23</v>
      </c>
      <c r="BT177" s="1" t="n">
        <f aca="false">IF(ISBLANK(G177),0,B177)</f>
        <v>0</v>
      </c>
      <c r="BU177" s="1" t="n">
        <f aca="false">IF(BT177=0,0,1)+BU176</f>
        <v>0</v>
      </c>
      <c r="BV177" s="22" t="str">
        <f aca="false">IFERROR(VLOOKUP(BW177,$BP$11:$BS$180,2,0),"")</f>
        <v/>
      </c>
      <c r="BW177" s="22" t="str">
        <f aca="false">IFERROR(INDEX($BT$11:$BT$180,MATCH(ROWS($I$10:I176),$BU$11:$BU$180,0),1),"")</f>
        <v/>
      </c>
      <c r="BX177" s="29" t="str">
        <f aca="false">IFERROR(VLOOKUP(BW177,BP177:BS346,3,0),"")</f>
        <v/>
      </c>
      <c r="BY177" s="30" t="str">
        <f aca="false">IFERROR(VLOOKUP(BW177,$B$11:$K$180,5,0),"")</f>
        <v/>
      </c>
      <c r="BZ177" s="29" t="str">
        <f aca="false">IFERROR(VLOOKUP(BW177,$B$11:$L$180,6,0),"")</f>
        <v/>
      </c>
      <c r="CA177" s="30" t="str">
        <f aca="false">IFERROR(VLOOKUP(BW177,$B$11:$K$180,9,0),"")</f>
        <v/>
      </c>
      <c r="CB177" s="31" t="str">
        <f aca="false">IFERROR(VLOOKUP(BW177,BP177:BS346,4,0),"")</f>
        <v/>
      </c>
      <c r="CC177" s="30" t="str">
        <f aca="false">IFERROR(VLOOKUP(BW177,$B$11:$K$180,10,0),"")</f>
        <v/>
      </c>
      <c r="CD177" s="30" t="str">
        <f aca="false">IFERROR(VLOOKUP(BW177,$B$11:$K$180,7,0),"")</f>
        <v/>
      </c>
    </row>
    <row r="178" customFormat="false" ht="14.75" hidden="false" customHeight="true" outlineLevel="0" collapsed="false">
      <c r="A178" s="37" t="s">
        <v>653</v>
      </c>
      <c r="B178" s="37" t="s">
        <v>681</v>
      </c>
      <c r="C178" s="37" t="s">
        <v>682</v>
      </c>
      <c r="D178" s="38" t="s">
        <v>656</v>
      </c>
      <c r="E178" s="35" t="n">
        <v>0</v>
      </c>
      <c r="F178" s="35" t="n">
        <v>0</v>
      </c>
      <c r="G178" s="26"/>
      <c r="H178" s="35" t="n">
        <v>0</v>
      </c>
      <c r="J178" s="13" t="n">
        <v>0</v>
      </c>
      <c r="K178" s="13" t="n">
        <v>0</v>
      </c>
      <c r="M178" s="27"/>
      <c r="N178" s="27"/>
      <c r="O178" s="27"/>
      <c r="Q178" s="27"/>
      <c r="R178" s="27"/>
      <c r="S178" s="27"/>
      <c r="U178" s="21"/>
      <c r="V178" s="21"/>
      <c r="W178" s="21"/>
      <c r="Y178" s="27"/>
      <c r="Z178" s="27"/>
      <c r="AA178" s="27"/>
      <c r="AC178" s="27"/>
      <c r="AD178" s="27"/>
      <c r="AE178" s="27"/>
      <c r="AG178" s="27"/>
      <c r="AH178" s="27"/>
      <c r="AI178" s="27"/>
      <c r="AK178" s="27"/>
      <c r="AL178" s="27"/>
      <c r="AM178" s="27"/>
      <c r="AO178" s="27"/>
      <c r="AP178" s="27"/>
      <c r="AQ178" s="27"/>
      <c r="AS178" s="27"/>
      <c r="AT178" s="27"/>
      <c r="AU178" s="27"/>
      <c r="AW178" s="27"/>
      <c r="AX178" s="27"/>
      <c r="AY178" s="27"/>
      <c r="BA178" s="27"/>
      <c r="BB178" s="27"/>
      <c r="BC178" s="27"/>
      <c r="BE178" s="27"/>
      <c r="BF178" s="27"/>
      <c r="BG178" s="27"/>
      <c r="BI178" s="27"/>
      <c r="BJ178" s="27"/>
      <c r="BK178" s="27"/>
      <c r="BM178" s="27"/>
      <c r="BN178" s="27"/>
      <c r="BO178" s="27"/>
      <c r="BP178" s="1" t="s">
        <v>681</v>
      </c>
      <c r="BQ178" s="1" t="n">
        <v>71611603</v>
      </c>
      <c r="BR178" s="1" t="s">
        <v>682</v>
      </c>
      <c r="BS178" s="28" t="n">
        <v>0.23</v>
      </c>
      <c r="BT178" s="1" t="n">
        <f aca="false">IF(ISBLANK(G178),0,B178)</f>
        <v>0</v>
      </c>
      <c r="BU178" s="1" t="n">
        <f aca="false">IF(BT178=0,0,1)+BU177</f>
        <v>0</v>
      </c>
      <c r="BV178" s="22" t="str">
        <f aca="false">IFERROR(VLOOKUP(BW178,$BP$11:$BS$180,2,0),"")</f>
        <v/>
      </c>
      <c r="BW178" s="22" t="str">
        <f aca="false">IFERROR(INDEX($BT$11:$BT$180,MATCH(ROWS($I$10:I177),$BU$11:$BU$180,0),1),"")</f>
        <v/>
      </c>
      <c r="BX178" s="29" t="str">
        <f aca="false">IFERROR(VLOOKUP(BW178,BP178:BS347,3,0),"")</f>
        <v/>
      </c>
      <c r="BY178" s="30" t="str">
        <f aca="false">IFERROR(VLOOKUP(BW178,$B$11:$K$180,5,0),"")</f>
        <v/>
      </c>
      <c r="BZ178" s="29" t="str">
        <f aca="false">IFERROR(VLOOKUP(BW178,$B$11:$L$180,6,0),"")</f>
        <v/>
      </c>
      <c r="CA178" s="30" t="str">
        <f aca="false">IFERROR(VLOOKUP(BW178,$B$11:$K$180,9,0),"")</f>
        <v/>
      </c>
      <c r="CB178" s="31" t="str">
        <f aca="false">IFERROR(VLOOKUP(BW178,BP178:BS347,4,0),"")</f>
        <v/>
      </c>
      <c r="CC178" s="30" t="str">
        <f aca="false">IFERROR(VLOOKUP(BW178,$B$11:$K$180,10,0),"")</f>
        <v/>
      </c>
      <c r="CD178" s="30" t="str">
        <f aca="false">IFERROR(VLOOKUP(BW178,$B$11:$K$180,7,0),"")</f>
        <v/>
      </c>
    </row>
    <row r="179" customFormat="false" ht="14.75" hidden="false" customHeight="true" outlineLevel="0" collapsed="false">
      <c r="A179" s="37" t="s">
        <v>653</v>
      </c>
      <c r="B179" s="37" t="s">
        <v>683</v>
      </c>
      <c r="C179" s="37" t="s">
        <v>684</v>
      </c>
      <c r="D179" s="38" t="s">
        <v>656</v>
      </c>
      <c r="E179" s="35" t="n">
        <v>0</v>
      </c>
      <c r="F179" s="35" t="n">
        <v>0</v>
      </c>
      <c r="G179" s="26"/>
      <c r="H179" s="35" t="n">
        <v>0</v>
      </c>
      <c r="J179" s="13" t="n">
        <v>0</v>
      </c>
      <c r="K179" s="13" t="n">
        <v>0</v>
      </c>
      <c r="M179" s="27"/>
      <c r="N179" s="27"/>
      <c r="O179" s="27"/>
      <c r="Q179" s="27"/>
      <c r="R179" s="27"/>
      <c r="S179" s="27"/>
      <c r="U179" s="21"/>
      <c r="V179" s="21"/>
      <c r="W179" s="21"/>
      <c r="Y179" s="27"/>
      <c r="Z179" s="27"/>
      <c r="AA179" s="27"/>
      <c r="AC179" s="27"/>
      <c r="AD179" s="27"/>
      <c r="AE179" s="27"/>
      <c r="AG179" s="27"/>
      <c r="AH179" s="27"/>
      <c r="AI179" s="27"/>
      <c r="AK179" s="27"/>
      <c r="AL179" s="27"/>
      <c r="AM179" s="27"/>
      <c r="AO179" s="27"/>
      <c r="AP179" s="27"/>
      <c r="AQ179" s="27"/>
      <c r="AS179" s="27"/>
      <c r="AT179" s="27"/>
      <c r="AU179" s="27"/>
      <c r="AW179" s="27"/>
      <c r="AX179" s="27"/>
      <c r="AY179" s="27"/>
      <c r="BA179" s="27"/>
      <c r="BB179" s="27"/>
      <c r="BC179" s="27"/>
      <c r="BE179" s="27"/>
      <c r="BF179" s="27"/>
      <c r="BG179" s="27"/>
      <c r="BI179" s="27"/>
      <c r="BJ179" s="27"/>
      <c r="BK179" s="27"/>
      <c r="BM179" s="27"/>
      <c r="BN179" s="27"/>
      <c r="BO179" s="27"/>
      <c r="BP179" s="1" t="s">
        <v>683</v>
      </c>
      <c r="BQ179" s="1" t="n">
        <v>71611596</v>
      </c>
      <c r="BR179" s="1" t="s">
        <v>684</v>
      </c>
      <c r="BS179" s="28" t="n">
        <v>0.23</v>
      </c>
      <c r="BT179" s="1" t="n">
        <f aca="false">IF(ISBLANK(G179),0,B179)</f>
        <v>0</v>
      </c>
      <c r="BU179" s="1" t="n">
        <f aca="false">IF(BT179=0,0,1)+BU178</f>
        <v>0</v>
      </c>
      <c r="BV179" s="22" t="str">
        <f aca="false">IFERROR(VLOOKUP(BW179,$BP$11:$BS$180,2,0),"")</f>
        <v/>
      </c>
      <c r="BW179" s="22" t="str">
        <f aca="false">IFERROR(INDEX($BT$11:$BT$180,MATCH(ROWS($I$10:I178),$BU$11:$BU$180,0),1),"")</f>
        <v/>
      </c>
      <c r="BX179" s="29" t="str">
        <f aca="false">IFERROR(VLOOKUP(BW179,BP179:BS348,3,0),"")</f>
        <v/>
      </c>
      <c r="BY179" s="30" t="str">
        <f aca="false">IFERROR(VLOOKUP(BW179,$B$11:$K$180,5,0),"")</f>
        <v/>
      </c>
      <c r="BZ179" s="29" t="str">
        <f aca="false">IFERROR(VLOOKUP(BW179,$B$11:$L$180,6,0),"")</f>
        <v/>
      </c>
      <c r="CA179" s="30" t="str">
        <f aca="false">IFERROR(VLOOKUP(BW179,$B$11:$K$180,9,0),"")</f>
        <v/>
      </c>
      <c r="CB179" s="31" t="str">
        <f aca="false">IFERROR(VLOOKUP(BW179,BP179:BS348,4,0),"")</f>
        <v/>
      </c>
      <c r="CC179" s="30" t="str">
        <f aca="false">IFERROR(VLOOKUP(BW179,$B$11:$K$180,10,0),"")</f>
        <v/>
      </c>
      <c r="CD179" s="30" t="str">
        <f aca="false">IFERROR(VLOOKUP(BW179,$B$11:$K$180,7,0),"")</f>
        <v/>
      </c>
    </row>
    <row r="180" customFormat="false" ht="14.75" hidden="false" customHeight="true" outlineLevel="0" collapsed="false">
      <c r="A180" s="37" t="s">
        <v>653</v>
      </c>
      <c r="B180" s="37" t="s">
        <v>685</v>
      </c>
      <c r="C180" s="37" t="s">
        <v>686</v>
      </c>
      <c r="D180" s="38" t="s">
        <v>656</v>
      </c>
      <c r="E180" s="35" t="n">
        <v>0</v>
      </c>
      <c r="F180" s="35" t="n">
        <v>0</v>
      </c>
      <c r="G180" s="26"/>
      <c r="H180" s="35" t="n">
        <v>0</v>
      </c>
      <c r="J180" s="13" t="n">
        <v>0</v>
      </c>
      <c r="K180" s="13" t="n">
        <v>0</v>
      </c>
      <c r="M180" s="27"/>
      <c r="N180" s="27"/>
      <c r="O180" s="27"/>
      <c r="Q180" s="27"/>
      <c r="R180" s="27"/>
      <c r="S180" s="27"/>
      <c r="U180" s="21"/>
      <c r="V180" s="21"/>
      <c r="W180" s="21"/>
      <c r="Y180" s="27"/>
      <c r="Z180" s="27"/>
      <c r="AA180" s="27"/>
      <c r="AC180" s="27"/>
      <c r="AD180" s="27"/>
      <c r="AE180" s="27"/>
      <c r="AG180" s="27"/>
      <c r="AH180" s="27"/>
      <c r="AI180" s="27"/>
      <c r="AK180" s="27"/>
      <c r="AL180" s="27"/>
      <c r="AM180" s="27"/>
      <c r="AO180" s="27"/>
      <c r="AP180" s="27"/>
      <c r="AQ180" s="27"/>
      <c r="AS180" s="27"/>
      <c r="AT180" s="27"/>
      <c r="AU180" s="27"/>
      <c r="AW180" s="27"/>
      <c r="AX180" s="27"/>
      <c r="AY180" s="27"/>
      <c r="BA180" s="27"/>
      <c r="BB180" s="27"/>
      <c r="BC180" s="27"/>
      <c r="BE180" s="27"/>
      <c r="BF180" s="27"/>
      <c r="BG180" s="27"/>
      <c r="BI180" s="27"/>
      <c r="BJ180" s="27"/>
      <c r="BK180" s="27"/>
      <c r="BM180" s="27"/>
      <c r="BN180" s="27"/>
      <c r="BO180" s="27"/>
      <c r="BP180" s="1" t="s">
        <v>685</v>
      </c>
      <c r="BQ180" s="1" t="n">
        <v>71611597</v>
      </c>
      <c r="BR180" s="1" t="s">
        <v>686</v>
      </c>
      <c r="BS180" s="28" t="n">
        <v>0.23</v>
      </c>
      <c r="BT180" s="1" t="n">
        <f aca="false">IF(ISBLANK(G180),0,B180)</f>
        <v>0</v>
      </c>
      <c r="BU180" s="1" t="n">
        <f aca="false">IF(BT180=0,0,1)+BU179</f>
        <v>0</v>
      </c>
      <c r="BV180" s="22" t="str">
        <f aca="false">IFERROR(VLOOKUP(BW180,$BP$11:$BS$180,2,0),"")</f>
        <v/>
      </c>
      <c r="BW180" s="22" t="str">
        <f aca="false">IFERROR(INDEX($BT$11:$BT$180,MATCH(ROWS($I$10:I179),$BU$11:$BU$180,0),1),"")</f>
        <v/>
      </c>
      <c r="BX180" s="29" t="str">
        <f aca="false">IFERROR(VLOOKUP(BW180,BP180:BS349,3,0),"")</f>
        <v/>
      </c>
      <c r="BY180" s="30" t="str">
        <f aca="false">IFERROR(VLOOKUP(BW180,$B$11:$K$180,5,0),"")</f>
        <v/>
      </c>
      <c r="BZ180" s="29" t="str">
        <f aca="false">IFERROR(VLOOKUP(BW180,$B$11:$L$180,6,0),"")</f>
        <v/>
      </c>
      <c r="CA180" s="30" t="str">
        <f aca="false">IFERROR(VLOOKUP(BW180,$B$11:$K$180,9,0),"")</f>
        <v/>
      </c>
      <c r="CB180" s="31" t="str">
        <f aca="false">IFERROR(VLOOKUP(BW180,BP180:BS349,4,0),"")</f>
        <v/>
      </c>
      <c r="CC180" s="30" t="str">
        <f aca="false">IFERROR(VLOOKUP(BW180,$B$11:$K$180,10,0),"")</f>
        <v/>
      </c>
      <c r="CD180" s="30" t="str">
        <f aca="false">IFERROR(VLOOKUP(BW180,$B$11:$K$180,7,0),"")</f>
        <v/>
      </c>
    </row>
    <row r="181" customFormat="false" ht="14.75" hidden="false" customHeight="true" outlineLevel="0" collapsed="false">
      <c r="A181" s="39"/>
      <c r="B181" s="39"/>
      <c r="C181" s="39"/>
      <c r="D181" s="40"/>
      <c r="E181" s="39"/>
      <c r="F181" s="18" t="s">
        <v>6</v>
      </c>
      <c r="G181" s="41" t="n">
        <f aca="false">SUM(G11:G164)</f>
        <v>0</v>
      </c>
      <c r="H181" s="42" t="n">
        <f aca="false">IF(SUM(H11:H164)=0,SUM(H11:H164),IF(AND(SUM(H11:H164)&gt;0,SUM(H11:H164)&lt;150),SUM(H11:H164)+11,IF(SUM(H11:H164)&gt;150,SUM(H11:H164),"")))</f>
        <v>0</v>
      </c>
      <c r="BE181" s="43"/>
      <c r="BF181" s="43"/>
      <c r="BG181" s="4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e4b" objects="true" scenarios="true"/>
  <mergeCells count="3">
    <mergeCell ref="A1:H1"/>
    <mergeCell ref="E6:F6"/>
    <mergeCell ref="C8:F8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1168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cp:lastPrinted>2016-04-21T11:51:53Z</cp:lastPrinted>
  <dcterms:modified xsi:type="dcterms:W3CDTF">2018-02-13T14:23:21Z</dcterms:modified>
  <cp:revision>196</cp:revision>
  <dc:subject/>
  <dc:title/>
</cp:coreProperties>
</file>